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Planes" sheetId="1" r:id="rId2"/>
    <sheet name="Descripción" sheetId="6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1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0" i="2" l="1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<sst xmlns="http://schemas.openxmlformats.org/spreadsheetml/2006/main" count="597" uniqueCount="101">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</sst>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&quot;$&quot;\ #,##0.00;[Red]\-&quot;$&quot;\ #,##0.00"/>
    <numFmt numFmtId="168" formatCode="0.0%"/>
    <numFmt numFmtId="169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9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9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9" fontId="0" fillId="0" borderId="0" xfId="0" applyNumberFormat="1" applyProtection="1">
      <protection hidden="1"/>
    </xf>
    <xf numFmtId="169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7" fontId="12" fillId="17" borderId="2" xfId="0" applyNumberFormat="1" applyFont="1" applyFill="1" applyBorder="1" applyAlignment="1">
      <alignment horizontal="right" vertical="top" wrapText="1"/>
    </xf>
    <xf numFmtId="167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8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8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9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9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L25" sqref="L2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9" t="s">
        <v>31</v>
      </c>
      <c r="C2" s="131" t="s">
        <v>60</v>
      </c>
      <c r="D2" s="131" t="s">
        <v>61</v>
      </c>
      <c r="E2" s="129" t="s">
        <v>39</v>
      </c>
      <c r="F2" s="129" t="s">
        <v>58</v>
      </c>
      <c r="G2" s="129" t="s">
        <v>62</v>
      </c>
      <c r="H2" s="133" t="s">
        <v>34</v>
      </c>
      <c r="I2" s="127" t="s">
        <v>32</v>
      </c>
      <c r="J2" s="135" t="s">
        <v>59</v>
      </c>
      <c r="L2" s="123" t="s">
        <v>40</v>
      </c>
      <c r="M2" s="125">
        <v>0.12</v>
      </c>
      <c r="N2" s="9" t="s">
        <v>43</v>
      </c>
    </row>
    <row r="3" spans="2:19" ht="15.75" thickBot="1">
      <c r="B3" s="130"/>
      <c r="C3" s="132"/>
      <c r="D3" s="132"/>
      <c r="E3" s="130"/>
      <c r="F3" s="130"/>
      <c r="G3" s="130"/>
      <c r="H3" s="134"/>
      <c r="I3" s="128"/>
      <c r="J3" s="136"/>
      <c r="L3" s="124"/>
      <c r="M3" s="126"/>
      <c r="N3" s="10">
        <f>AVERAGEIF(O:O,P1,O:O)</f>
        <v>0.11181446397634437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B26" sqref="B2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7" t="s">
        <v>12</v>
      </c>
      <c r="C1" s="137"/>
      <c r="D1" s="137"/>
      <c r="E1" s="137"/>
      <c r="F1" s="137"/>
      <c r="G1" s="137"/>
      <c r="H1" s="137"/>
      <c r="I1" s="137"/>
      <c r="J1" s="137"/>
      <c r="K1" s="137"/>
      <c r="O1" s="138" t="s">
        <v>17</v>
      </c>
      <c r="P1" s="138"/>
      <c r="Q1" s="138"/>
      <c r="R1" s="138"/>
      <c r="S1" s="138"/>
      <c r="T1" s="138"/>
      <c r="U1" s="138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9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9" t="s">
        <v>97</v>
      </c>
      <c r="B17" s="111" t="s">
        <v>0</v>
      </c>
      <c r="C17" s="111" t="s">
        <v>1</v>
      </c>
      <c r="D17" s="111" t="s">
        <v>2</v>
      </c>
      <c r="E17" s="111" t="s">
        <v>3</v>
      </c>
      <c r="F17" s="111" t="s">
        <v>4</v>
      </c>
      <c r="G17" s="111" t="s">
        <v>5</v>
      </c>
      <c r="H17" s="111" t="s">
        <v>6</v>
      </c>
      <c r="I17" s="111" t="s">
        <v>7</v>
      </c>
      <c r="J17" s="111" t="s">
        <v>8</v>
      </c>
      <c r="K17" s="111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9" t="s">
        <v>97</v>
      </c>
      <c r="B18" s="112">
        <v>2021</v>
      </c>
      <c r="C18" s="112"/>
      <c r="D18" s="112"/>
      <c r="E18" s="113" t="s">
        <v>98</v>
      </c>
      <c r="F18" s="113" t="s">
        <v>10</v>
      </c>
      <c r="G18" s="113" t="s">
        <v>10</v>
      </c>
      <c r="H18" s="114">
        <v>44736</v>
      </c>
      <c r="I18" s="115">
        <v>52399.47</v>
      </c>
      <c r="J18" s="116">
        <v>0</v>
      </c>
      <c r="K18" s="115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9" t="s">
        <v>97</v>
      </c>
      <c r="B19" s="117">
        <v>2021</v>
      </c>
      <c r="C19" s="117"/>
      <c r="D19" s="117"/>
      <c r="E19" s="118" t="s">
        <v>98</v>
      </c>
      <c r="F19" s="118" t="s">
        <v>10</v>
      </c>
      <c r="G19" s="118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9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20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1" t="s">
        <v>13</v>
      </c>
      <c r="P35" s="111" t="s">
        <v>14</v>
      </c>
      <c r="Q35" s="111" t="s">
        <v>3</v>
      </c>
      <c r="R35" s="111" t="s">
        <v>4</v>
      </c>
      <c r="S35" s="111" t="s">
        <v>5</v>
      </c>
      <c r="T35" s="111" t="s">
        <v>15</v>
      </c>
      <c r="U35" s="111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2">
        <v>1</v>
      </c>
      <c r="P36" s="115">
        <v>13478.21</v>
      </c>
      <c r="Q36" s="113" t="s">
        <v>98</v>
      </c>
      <c r="R36" s="113" t="s">
        <v>10</v>
      </c>
      <c r="S36" s="113" t="s">
        <v>10</v>
      </c>
      <c r="T36" s="112" t="s">
        <v>95</v>
      </c>
      <c r="U36" s="112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7">
        <v>2</v>
      </c>
      <c r="P37" s="93">
        <v>14018.69</v>
      </c>
      <c r="Q37" s="118" t="s">
        <v>98</v>
      </c>
      <c r="R37" s="118" t="s">
        <v>10</v>
      </c>
      <c r="S37" s="118" t="s">
        <v>10</v>
      </c>
      <c r="T37" s="117" t="s">
        <v>95</v>
      </c>
      <c r="U37" s="117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7">
        <v>3</v>
      </c>
      <c r="P38" s="93">
        <v>14580.84</v>
      </c>
      <c r="Q38" s="118" t="s">
        <v>98</v>
      </c>
      <c r="R38" s="118" t="s">
        <v>10</v>
      </c>
      <c r="S38" s="118" t="s">
        <v>10</v>
      </c>
      <c r="T38" s="117" t="s">
        <v>95</v>
      </c>
      <c r="U38" s="117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7">
        <v>4</v>
      </c>
      <c r="P39" s="93">
        <v>10321.73</v>
      </c>
      <c r="Q39" s="118" t="s">
        <v>98</v>
      </c>
      <c r="R39" s="118" t="s">
        <v>10</v>
      </c>
      <c r="S39" s="118" t="s">
        <v>10</v>
      </c>
      <c r="T39" s="117" t="s">
        <v>95</v>
      </c>
      <c r="U39" s="117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7">
        <v>4</v>
      </c>
      <c r="P40" s="93">
        <v>4843.8100000000004</v>
      </c>
      <c r="Q40" s="118" t="s">
        <v>98</v>
      </c>
      <c r="R40" s="118" t="s">
        <v>10</v>
      </c>
      <c r="S40" s="118" t="s">
        <v>82</v>
      </c>
      <c r="T40" s="117" t="s">
        <v>95</v>
      </c>
      <c r="U40" s="117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G38" sqref="G38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49" t="s">
        <v>75</v>
      </c>
      <c r="C6" s="149"/>
      <c r="D6" s="149"/>
      <c r="E6" s="149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39" t="s">
        <v>48</v>
      </c>
      <c r="B12" s="139" t="s">
        <v>49</v>
      </c>
      <c r="C12" s="139" t="s">
        <v>50</v>
      </c>
      <c r="D12" s="141" t="s">
        <v>51</v>
      </c>
      <c r="E12" s="142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0"/>
      <c r="B13" s="140"/>
      <c r="C13" s="140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3">
        <v>8</v>
      </c>
      <c r="D14" s="146">
        <v>2.9000000000000001E-2</v>
      </c>
      <c r="E14" s="146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44"/>
      <c r="D15" s="147"/>
      <c r="E15" s="147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44"/>
      <c r="D16" s="147"/>
      <c r="E16" s="147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44"/>
      <c r="D17" s="147"/>
      <c r="E17" s="147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45"/>
      <c r="D18" s="148"/>
      <c r="E18" s="148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49" t="s">
        <v>91</v>
      </c>
      <c r="C19" s="149"/>
      <c r="D19" s="149"/>
      <c r="E19" s="149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6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6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6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39" t="s">
        <v>48</v>
      </c>
      <c r="B25" s="139" t="s">
        <v>49</v>
      </c>
      <c r="C25" s="139" t="s">
        <v>50</v>
      </c>
      <c r="D25" s="141" t="s">
        <v>51</v>
      </c>
      <c r="E25" s="142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0"/>
      <c r="B26" s="140"/>
      <c r="C26" s="140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7">
        <v>276187.33</v>
      </c>
      <c r="C27" s="143">
        <v>4</v>
      </c>
      <c r="D27" s="146">
        <v>3.1800000000000002E-2</v>
      </c>
      <c r="E27" s="146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7">
        <v>0</v>
      </c>
      <c r="C28" s="144"/>
      <c r="D28" s="147"/>
      <c r="E28" s="147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7">
        <v>0</v>
      </c>
      <c r="C29" s="144"/>
      <c r="D29" s="147"/>
      <c r="E29" s="147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8">
        <v>276187.33</v>
      </c>
      <c r="C30" s="144"/>
      <c r="D30" s="147"/>
      <c r="E30" s="147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45"/>
      <c r="D31" s="148"/>
      <c r="E31" s="148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49" t="s">
        <v>97</v>
      </c>
      <c r="C32" s="149"/>
      <c r="D32" s="149"/>
      <c r="E32" s="149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39" t="s">
        <v>48</v>
      </c>
      <c r="B38" s="139" t="s">
        <v>49</v>
      </c>
      <c r="C38" s="139" t="s">
        <v>50</v>
      </c>
      <c r="D38" s="141" t="s">
        <v>51</v>
      </c>
      <c r="E38" s="142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0"/>
      <c r="B39" s="140"/>
      <c r="C39" s="140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3">
        <v>4</v>
      </c>
      <c r="D40" s="146">
        <v>4.0099999999999997E-2</v>
      </c>
      <c r="E40" s="146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44"/>
      <c r="D41" s="147"/>
      <c r="E41" s="147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44"/>
      <c r="D42" s="147"/>
      <c r="E42" s="147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1" t="s">
        <v>99</v>
      </c>
      <c r="C43" s="144"/>
      <c r="D43" s="147"/>
      <c r="E43" s="147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45"/>
      <c r="D44" s="148"/>
      <c r="E44" s="148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49"/>
      <c r="C45" s="149"/>
      <c r="D45" s="149"/>
      <c r="E45" s="149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49"/>
      <c r="C58" s="149"/>
      <c r="D58" s="149"/>
      <c r="E58" s="149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49"/>
      <c r="C71" s="149"/>
      <c r="D71" s="149"/>
      <c r="E71" s="149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49"/>
      <c r="C84" s="149"/>
      <c r="D84" s="149"/>
      <c r="E84" s="149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49"/>
      <c r="C97" s="149"/>
      <c r="D97" s="149"/>
      <c r="E97" s="149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49"/>
      <c r="C110" s="149"/>
      <c r="D110" s="149"/>
      <c r="E110" s="149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49"/>
      <c r="C123" s="149"/>
      <c r="D123" s="149"/>
      <c r="E123" s="149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49"/>
      <c r="C136" s="149"/>
      <c r="D136" s="149"/>
      <c r="E136" s="149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49"/>
      <c r="C149" s="149"/>
      <c r="D149" s="149"/>
      <c r="E149" s="14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I29" sqref="I29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7" t="s">
        <v>30</v>
      </c>
      <c r="D1" s="137"/>
      <c r="E1" s="137"/>
      <c r="F1" s="137"/>
      <c r="G1" s="137"/>
      <c r="H1" s="137"/>
      <c r="K1" s="68">
        <f>'Resumen Mail'!B7</f>
        <v>44805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hidden="1" thickBot="1">
      <c r="A3" s="11" t="str">
        <f>B3&amp;" "&amp;IF(C3="",C2,C3)</f>
        <v>O565275 1</v>
      </c>
      <c r="B3" s="3" t="str">
        <f>+Descripción!B6</f>
        <v>O565275</v>
      </c>
      <c r="C3" s="152">
        <v>1</v>
      </c>
      <c r="D3" s="154">
        <v>14839.69</v>
      </c>
      <c r="E3" s="97">
        <v>3813.28</v>
      </c>
      <c r="F3" s="98" t="s">
        <v>88</v>
      </c>
      <c r="G3" s="97">
        <v>18652.97</v>
      </c>
      <c r="H3" s="99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hidden="1" thickBot="1">
      <c r="A4" s="11" t="str">
        <f t="shared" ref="A4:A41" si="1">B4&amp;" "&amp;IF(C4="",C3,C4)</f>
        <v>O565275 1</v>
      </c>
      <c r="B4" s="3" t="s">
        <v>75</v>
      </c>
      <c r="C4" s="153"/>
      <c r="D4" s="155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hidden="1" thickBot="1">
      <c r="A5" s="11" t="str">
        <f t="shared" si="1"/>
        <v>O565275 2</v>
      </c>
      <c r="B5" s="3" t="s">
        <v>75</v>
      </c>
      <c r="C5" s="156">
        <v>2</v>
      </c>
      <c r="D5" s="158">
        <v>15270.04</v>
      </c>
      <c r="E5" s="100">
        <v>3382.93</v>
      </c>
      <c r="F5" s="101" t="s">
        <v>88</v>
      </c>
      <c r="G5" s="100">
        <v>18652.97</v>
      </c>
      <c r="H5" s="102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hidden="1" thickBot="1">
      <c r="A6" s="11" t="str">
        <f t="shared" si="1"/>
        <v>O565275 2</v>
      </c>
      <c r="B6" s="3" t="s">
        <v>75</v>
      </c>
      <c r="C6" s="157"/>
      <c r="D6" s="159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hidden="1" thickBot="1">
      <c r="A7" s="11" t="str">
        <f t="shared" si="1"/>
        <v>O565275 3</v>
      </c>
      <c r="B7" s="3" t="s">
        <v>75</v>
      </c>
      <c r="C7" s="156">
        <v>3</v>
      </c>
      <c r="D7" s="158">
        <v>15712.87</v>
      </c>
      <c r="E7" s="100">
        <v>2940.1</v>
      </c>
      <c r="F7" s="101" t="s">
        <v>88</v>
      </c>
      <c r="G7" s="100">
        <v>18652.97</v>
      </c>
      <c r="H7" s="102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hidden="1" thickBot="1">
      <c r="A8" s="11" t="str">
        <f t="shared" si="1"/>
        <v>O565275 3</v>
      </c>
      <c r="B8" s="3" t="s">
        <v>75</v>
      </c>
      <c r="C8" s="157"/>
      <c r="D8" s="159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hidden="1" thickBot="1">
      <c r="A9" s="11" t="str">
        <f t="shared" si="1"/>
        <v>O565275 4</v>
      </c>
      <c r="B9" s="3" t="s">
        <v>75</v>
      </c>
      <c r="C9" s="152">
        <v>4</v>
      </c>
      <c r="D9" s="154">
        <v>16168.54</v>
      </c>
      <c r="E9" s="103">
        <v>2484.4299999999998</v>
      </c>
      <c r="F9" s="104" t="s">
        <v>88</v>
      </c>
      <c r="G9" s="103">
        <v>18652.97</v>
      </c>
      <c r="H9" s="105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hidden="1" thickBot="1">
      <c r="A10" s="11" t="str">
        <f t="shared" si="1"/>
        <v>O565275 4</v>
      </c>
      <c r="B10" s="3" t="s">
        <v>75</v>
      </c>
      <c r="C10" s="153"/>
      <c r="D10" s="155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hidden="1" thickBot="1">
      <c r="A11" s="11" t="str">
        <f t="shared" si="1"/>
        <v>O565275 5</v>
      </c>
      <c r="B11" s="3" t="s">
        <v>75</v>
      </c>
      <c r="C11" s="152">
        <v>5</v>
      </c>
      <c r="D11" s="154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hidden="1" thickBot="1">
      <c r="A12" s="11" t="str">
        <f t="shared" si="1"/>
        <v>O565275 5</v>
      </c>
      <c r="B12" s="3" t="s">
        <v>75</v>
      </c>
      <c r="C12" s="153"/>
      <c r="D12" s="155"/>
      <c r="E12" s="103">
        <v>2015.54</v>
      </c>
      <c r="F12" s="104">
        <v>208.29</v>
      </c>
      <c r="G12" s="103">
        <v>18861.259999999998</v>
      </c>
      <c r="H12" s="105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hidden="1" thickBot="1">
      <c r="A13" s="11" t="str">
        <f t="shared" si="1"/>
        <v>O565275 6</v>
      </c>
      <c r="B13" s="3" t="s">
        <v>75</v>
      </c>
      <c r="C13" s="152">
        <v>6</v>
      </c>
      <c r="D13" s="154">
        <v>17119.91</v>
      </c>
      <c r="E13" s="103">
        <v>1533.06</v>
      </c>
      <c r="F13" s="104" t="s">
        <v>88</v>
      </c>
      <c r="G13" s="103">
        <v>18652.97</v>
      </c>
      <c r="H13" s="105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hidden="1" thickBot="1">
      <c r="A14" s="11" t="str">
        <f t="shared" si="1"/>
        <v>O565275 6</v>
      </c>
      <c r="B14" s="3" t="s">
        <v>75</v>
      </c>
      <c r="C14" s="153"/>
      <c r="D14" s="155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hidden="1" thickBot="1">
      <c r="A15" s="11" t="str">
        <f t="shared" si="1"/>
        <v>O565275 7</v>
      </c>
      <c r="B15" s="3" t="s">
        <v>75</v>
      </c>
      <c r="C15" s="152">
        <v>7</v>
      </c>
      <c r="D15" s="154">
        <v>17616.39</v>
      </c>
      <c r="E15" s="103">
        <v>1036.58</v>
      </c>
      <c r="F15" s="104" t="s">
        <v>88</v>
      </c>
      <c r="G15" s="103">
        <v>18652.97</v>
      </c>
      <c r="H15" s="105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hidden="1" thickBot="1">
      <c r="A16" s="11" t="str">
        <f t="shared" si="1"/>
        <v>O565275 7</v>
      </c>
      <c r="B16" s="3" t="s">
        <v>75</v>
      </c>
      <c r="C16" s="153"/>
      <c r="D16" s="155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hidden="1" thickBot="1">
      <c r="A17" s="11" t="str">
        <f t="shared" si="1"/>
        <v>O565275 8</v>
      </c>
      <c r="B17" s="3" t="s">
        <v>75</v>
      </c>
      <c r="C17" s="152">
        <v>8</v>
      </c>
      <c r="D17" s="154">
        <v>18127.349999999999</v>
      </c>
      <c r="E17" s="104">
        <v>525.62</v>
      </c>
      <c r="F17" s="104" t="s">
        <v>88</v>
      </c>
      <c r="G17" s="103">
        <v>18652.97</v>
      </c>
      <c r="H17" s="105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hidden="1" thickBot="1">
      <c r="A18" s="11" t="str">
        <f t="shared" si="1"/>
        <v>O565275 8</v>
      </c>
      <c r="B18" s="3" t="s">
        <v>75</v>
      </c>
      <c r="C18" s="153"/>
      <c r="D18" s="155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hidden="1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hidden="1" thickBot="1">
      <c r="A20" s="11" t="str">
        <f t="shared" si="1"/>
        <v>P782085 Pago a cuenta</v>
      </c>
      <c r="B20" s="3" t="s">
        <v>91</v>
      </c>
      <c r="C20" s="110" t="s">
        <v>94</v>
      </c>
      <c r="D20" s="103">
        <v>69046.83</v>
      </c>
      <c r="E20" s="104" t="s">
        <v>88</v>
      </c>
      <c r="F20" s="104" t="s">
        <v>88</v>
      </c>
      <c r="G20" s="103">
        <v>69046.83</v>
      </c>
      <c r="H20" s="105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hidden="1" thickBot="1">
      <c r="A21" s="11" t="str">
        <f t="shared" si="1"/>
        <v>P782085 1</v>
      </c>
      <c r="B21" s="3" t="s">
        <v>91</v>
      </c>
      <c r="C21" s="152">
        <v>1</v>
      </c>
      <c r="D21" s="154">
        <v>66896.960000000006</v>
      </c>
      <c r="E21" s="103">
        <v>6587.07</v>
      </c>
      <c r="F21" s="104" t="s">
        <v>88</v>
      </c>
      <c r="G21" s="103">
        <v>73484.03</v>
      </c>
      <c r="H21" s="105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hidden="1" thickBot="1">
      <c r="A22" s="11" t="str">
        <f t="shared" si="1"/>
        <v>P782085 1</v>
      </c>
      <c r="B22" s="3" t="s">
        <v>91</v>
      </c>
      <c r="C22" s="153"/>
      <c r="D22" s="155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hidden="1" thickBot="1">
      <c r="A23" s="11" t="str">
        <f t="shared" si="1"/>
        <v>P782085 2</v>
      </c>
      <c r="B23" s="3" t="s">
        <v>91</v>
      </c>
      <c r="C23" s="152">
        <v>2</v>
      </c>
      <c r="D23" s="154">
        <v>69024.28</v>
      </c>
      <c r="E23" s="103">
        <v>4459.75</v>
      </c>
      <c r="F23" s="104" t="s">
        <v>88</v>
      </c>
      <c r="G23" s="103">
        <v>73484.03</v>
      </c>
      <c r="H23" s="105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hidden="1" thickBot="1">
      <c r="A24" s="11" t="str">
        <f t="shared" si="1"/>
        <v>P782085 2</v>
      </c>
      <c r="B24" s="3" t="s">
        <v>91</v>
      </c>
      <c r="C24" s="153"/>
      <c r="D24" s="155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hidden="1" thickBot="1">
      <c r="A25" s="11" t="str">
        <f t="shared" si="1"/>
        <v>P782085 3</v>
      </c>
      <c r="B25" s="3" t="s">
        <v>91</v>
      </c>
      <c r="C25" s="152">
        <v>3</v>
      </c>
      <c r="D25" s="154">
        <v>71219.259999999995</v>
      </c>
      <c r="E25" s="103">
        <v>2264.77</v>
      </c>
      <c r="F25" s="104" t="s">
        <v>88</v>
      </c>
      <c r="G25" s="103">
        <v>73484.03</v>
      </c>
      <c r="H25" s="105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hidden="1" thickBot="1">
      <c r="A26" s="11" t="str">
        <f t="shared" si="1"/>
        <v>P782085 3</v>
      </c>
      <c r="B26" s="3" t="s">
        <v>91</v>
      </c>
      <c r="C26" s="153"/>
      <c r="D26" s="155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hidden="1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106" t="s">
        <v>97</v>
      </c>
      <c r="C28" s="152">
        <v>1</v>
      </c>
      <c r="D28" s="154">
        <v>13478.21</v>
      </c>
      <c r="E28" s="97">
        <v>2295.46</v>
      </c>
      <c r="F28" s="98" t="s">
        <v>88</v>
      </c>
      <c r="G28" s="97">
        <v>15773.67</v>
      </c>
      <c r="H28" s="99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122" t="s">
        <v>97</v>
      </c>
      <c r="C29" s="153"/>
      <c r="D29" s="155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122" t="s">
        <v>97</v>
      </c>
      <c r="C30" s="143">
        <v>2</v>
      </c>
      <c r="D30" s="150">
        <v>14018.69</v>
      </c>
      <c r="E30" s="93">
        <v>1754.98</v>
      </c>
      <c r="F30" s="94" t="s">
        <v>88</v>
      </c>
      <c r="G30" s="93">
        <v>15773.67</v>
      </c>
      <c r="H30" s="95">
        <v>44850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122" t="s">
        <v>97</v>
      </c>
      <c r="C31" s="145"/>
      <c r="D31" s="151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122" t="s">
        <v>97</v>
      </c>
      <c r="C32" s="143">
        <v>3</v>
      </c>
      <c r="D32" s="150">
        <v>14580.84</v>
      </c>
      <c r="E32" s="93">
        <v>1192.83</v>
      </c>
      <c r="F32" s="94" t="s">
        <v>88</v>
      </c>
      <c r="G32" s="93">
        <v>15773.67</v>
      </c>
      <c r="H32" s="95">
        <v>44881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122" t="s">
        <v>97</v>
      </c>
      <c r="C33" s="145"/>
      <c r="D33" s="151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122" t="s">
        <v>97</v>
      </c>
      <c r="C34" s="143">
        <v>4</v>
      </c>
      <c r="D34" s="150">
        <v>15165.54</v>
      </c>
      <c r="E34" s="94">
        <v>608.13</v>
      </c>
      <c r="F34" s="94" t="s">
        <v>88</v>
      </c>
      <c r="G34" s="93">
        <v>15773.67</v>
      </c>
      <c r="H34" s="95">
        <v>44911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122" t="s">
        <v>97</v>
      </c>
      <c r="C35" s="145"/>
      <c r="D35" s="151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idden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idden="1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hidden="1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hidden="1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hidden="1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hidden="1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hidden="1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hidden="1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hidden="1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idden="1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hidden="1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hidden="1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hidden="1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hidden="1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hidden="1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hidden="1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hidden="1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hidden="1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hidden="1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hidden="1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hidden="1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hidden="1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hidden="1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hidden="1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hidden="1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hidden="1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hidden="1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hidden="1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hidden="1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hidden="1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hidden="1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hidden="1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hidden="1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hidden="1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hidden="1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hidden="1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hidden="1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hidden="1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hidden="1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hidden="1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hidden="1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hidden="1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hidden="1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hidden="1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hidden="1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hidden="1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hidden="1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hidden="1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hidden="1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hidden="1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hidden="1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hidden="1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hidden="1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hidden="1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hidden="1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hidden="1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hidden="1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hidden="1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hidden="1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hidden="1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hidden="1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hidden="1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hidden="1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hidden="1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hidden="1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hidden="1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hidden="1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hidden="1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hidden="1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hidden="1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hidden="1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hidden="1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hidden="1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hidden="1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hidden="1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hidden="1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hidden="1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hidden="1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hidden="1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hidden="1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hidden="1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hidden="1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hidden="1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hidden="1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hidden="1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hidden="1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hidden="1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hidden="1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hidden="1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hidden="1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hidden="1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hidden="1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hidden="1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hidden="1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hidden="1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hidden="1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hidden="1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hidden="1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hidden="1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hidden="1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hidden="1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hidden="1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hidden="1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hidden="1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hidden="1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hidden="1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hidden="1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hidden="1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hidden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idden="1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hidden="1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hidden="1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hidden="1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hidden="1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hidden="1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hidden="1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hidden="1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hidden="1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hidden="1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hidden="1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hidden="1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hidden="1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hidden="1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hidden="1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hidden="1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hidden="1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hidden="1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hidden="1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hidden="1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hidden="1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hidden="1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hidden="1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hidden="1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hidden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idden="1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hidden="1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hidden="1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hidden="1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hidden="1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hidden="1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hidden="1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hidden="1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hidden="1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hidden="1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hidden="1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hidden="1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hidden="1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hidden="1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hidden="1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hidden="1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hidden="1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hidden="1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hidden="1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hidden="1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hidden="1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hidden="1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hidden="1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hidden="1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hidden="1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hidden="1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hidden="1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hidden="1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hidden="1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hidden="1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hidden="1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hidden="1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hidden="1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hidden="1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hidden="1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hidden="1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hidden="1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hidden="1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hidden="1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hidden="1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hidden="1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hidden="1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hidden="1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hidden="1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hidden="1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hidden="1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hidden="1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hidden="1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hidden="1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hidden="1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hidden="1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hidden="1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hidden="1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hidden="1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hidden="1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hidden="1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hidden="1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hidden="1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hidden="1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hidden="1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hidden="1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hidden="1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hidden="1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hidden="1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hidden="1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hidden="1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hidden="1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hidden="1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hidden="1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hidden="1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hidden="1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hidden="1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hidden="1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hidden="1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hidden="1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hidden="1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hidden="1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hidden="1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hidden="1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hidden="1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hidden="1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hidden="1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hidden="1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hidden="1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hidden="1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hidden="1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hidden="1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hidden="1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hidden="1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hidden="1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hidden="1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hidden="1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hidden="1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hidden="1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hidden="1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hidden="1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hidden="1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hidden="1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hidden="1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hidden="1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hidden="1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hidden="1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hidden="1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hidden="1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hidden="1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hidden="1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hidden="1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hidden="1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hidden="1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hidden="1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hidden="1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hidden="1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hidden="1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hidden="1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hidden="1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hidden="1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hidden="1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hidden="1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hidden="1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hidden="1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hidden="1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hidden="1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hidden="1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hidden="1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792240"/>
      </filters>
    </filterColumn>
  </autoFilter>
  <mergeCells count="31"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21:C22"/>
    <mergeCell ref="D21:D22"/>
    <mergeCell ref="C23:C24"/>
    <mergeCell ref="D23:D24"/>
    <mergeCell ref="C25:C26"/>
    <mergeCell ref="D25:D26"/>
    <mergeCell ref="C34:C35"/>
    <mergeCell ref="D34:D35"/>
    <mergeCell ref="C28:C29"/>
    <mergeCell ref="D28:D29"/>
    <mergeCell ref="C30:C31"/>
    <mergeCell ref="D30:D31"/>
    <mergeCell ref="C32:C33"/>
    <mergeCell ref="D32:D3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E11" sqref="E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6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44805</v>
      </c>
      <c r="C7" s="29">
        <f>SUMIF(SUSS!H:H,'Control de pagos'!K1,SUSS!I:I)</f>
        <v>9544.9883562000014</v>
      </c>
      <c r="D7" s="29">
        <f>'Control de pagos'!K2</f>
        <v>0</v>
      </c>
      <c r="E7" s="42">
        <f>C7+D7</f>
        <v>9544.9883562000014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Planes</vt:lpstr>
      <vt:lpstr>Descripción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2022-10-13T13:44:37Z</dcterms:modified>
</cp:coreProperties>
</file>