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7" i="7"/>
  <c r="F26" i="7"/>
  <c r="G26" i="7" s="1"/>
  <c r="F28" i="7"/>
  <c r="G28" i="7" s="1"/>
  <c r="F22" i="7"/>
  <c r="G22" i="7" s="1"/>
  <c r="F25" i="7"/>
  <c r="F19" i="7" l="1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H123" i="6"/>
  <c r="H97" i="6"/>
  <c r="H71" i="6"/>
  <c r="H45" i="6"/>
  <c r="R37" i="3"/>
  <c r="R33" i="3"/>
  <c r="R31" i="3"/>
  <c r="R30" i="3"/>
  <c r="R29" i="3"/>
  <c r="H19" i="6"/>
  <c r="H136" i="6"/>
  <c r="H110" i="6"/>
  <c r="H84" i="6"/>
  <c r="H58" i="6"/>
  <c r="H32" i="6"/>
  <c r="F29" i="7"/>
  <c r="G29" i="7"/>
  <c r="I429" i="6"/>
  <c r="I428" i="6"/>
  <c r="I427" i="6"/>
  <c r="I443" i="6"/>
  <c r="H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6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<sst xmlns="http://schemas.openxmlformats.org/spreadsheetml/2006/main" count="251" uniqueCount="75">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</sst>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25" sqref="L25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1" t="s">
        <v>31</v>
      </c>
      <c r="C2" s="83" t="s">
        <v>60</v>
      </c>
      <c r="D2" s="83" t="s">
        <v>61</v>
      </c>
      <c r="E2" s="81" t="s">
        <v>39</v>
      </c>
      <c r="F2" s="81" t="s">
        <v>58</v>
      </c>
      <c r="G2" s="81" t="s">
        <v>62</v>
      </c>
      <c r="H2" s="85" t="s">
        <v>34</v>
      </c>
      <c r="I2" s="79" t="s">
        <v>32</v>
      </c>
      <c r="J2" s="87" t="s">
        <v>59</v>
      </c>
      <c r="L2" s="75" t="s">
        <v>40</v>
      </c>
      <c r="M2" s="77">
        <v>0.12</v>
      </c>
      <c r="N2" s="9" t="s">
        <v>43</v>
      </c>
    </row>
    <row r="3" spans="2:19" ht="15.75" thickBot="1" x14ac:dyDescent="0.3">
      <c r="B3" s="82"/>
      <c r="C3" s="84"/>
      <c r="D3" s="84"/>
      <c r="E3" s="82"/>
      <c r="F3" s="82"/>
      <c r="G3" s="82"/>
      <c r="H3" s="86"/>
      <c r="I3" s="80"/>
      <c r="J3" s="88"/>
      <c r="L3" s="76"/>
      <c r="M3" s="78"/>
      <c r="N3" s="10">
        <f>AVERAGEIF(O:O,P1,O:O)</f>
        <v>0.11609564005139668</v>
      </c>
    </row>
    <row r="4" spans="2:19" x14ac:dyDescent="0.25">
      <c r="B4" s="32">
        <v>44105</v>
      </c>
      <c r="C4" s="35">
        <v>23954.240000000002</v>
      </c>
      <c r="D4" s="35">
        <v>2975.35</v>
      </c>
      <c r="E4" s="6">
        <v>44139</v>
      </c>
      <c r="F4" s="5">
        <v>23954.240000000002</v>
      </c>
      <c r="G4" s="5"/>
      <c r="H4" s="74">
        <f>IFERROR(IF(DAY(E4)&lt;21,EDATE(E4,-1)-DAY(E4)+1,(EDATE(E4,0)-DAY(E4)+1)),"")</f>
        <v>44105</v>
      </c>
      <c r="I4" s="37">
        <f>IFERROR((D4/C4)*F4,"")</f>
        <v>2975.35</v>
      </c>
      <c r="J4" s="38">
        <f>C4-F4-G4</f>
        <v>0</v>
      </c>
      <c r="K4" s="3"/>
      <c r="L4" s="3"/>
      <c r="M4" s="3"/>
      <c r="N4" s="28"/>
      <c r="O4" s="13">
        <f>IFERROR(+D4/C4,0)</f>
        <v>0.12420974324378481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2975.35</v>
      </c>
    </row>
    <row r="5" spans="2:19" x14ac:dyDescent="0.25">
      <c r="B5" s="32">
        <v>44136</v>
      </c>
      <c r="C5" s="35">
        <v>20248.95</v>
      </c>
      <c r="D5" s="36">
        <v>2324.7800000000002</v>
      </c>
      <c r="E5" s="8">
        <v>44174</v>
      </c>
      <c r="F5" s="5">
        <v>20248.95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2324.7800000000002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0.11480990372340295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2324.7800000000002</v>
      </c>
    </row>
    <row r="6" spans="2:19" x14ac:dyDescent="0.25">
      <c r="B6" s="32">
        <v>44166</v>
      </c>
      <c r="C6" s="35">
        <v>29292.46</v>
      </c>
      <c r="D6" s="36">
        <v>3368.7</v>
      </c>
      <c r="E6" s="8">
        <v>44204</v>
      </c>
      <c r="F6" s="5">
        <f>+C6</f>
        <v>29292.46</v>
      </c>
      <c r="G6" s="7"/>
      <c r="H6" s="74">
        <f t="shared" si="2"/>
        <v>44166</v>
      </c>
      <c r="I6" s="37">
        <f t="shared" si="3"/>
        <v>3368.7</v>
      </c>
      <c r="J6" s="38">
        <f t="shared" si="4"/>
        <v>0</v>
      </c>
      <c r="K6" s="3"/>
      <c r="L6" s="3"/>
      <c r="M6" s="3"/>
      <c r="N6" s="28"/>
      <c r="O6" s="13">
        <f t="shared" si="5"/>
        <v>0.11500229069187087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3368.7</v>
      </c>
    </row>
    <row r="7" spans="2:19" x14ac:dyDescent="0.25">
      <c r="B7" s="32">
        <v>44197</v>
      </c>
      <c r="C7" s="35">
        <v>20492.13</v>
      </c>
      <c r="D7" s="36">
        <v>2352.84</v>
      </c>
      <c r="E7" s="8">
        <v>44231</v>
      </c>
      <c r="F7" s="5">
        <v>20492.13</v>
      </c>
      <c r="G7" s="7"/>
      <c r="H7" s="74">
        <f t="shared" si="2"/>
        <v>44197</v>
      </c>
      <c r="I7" s="37">
        <f t="shared" si="3"/>
        <v>2352.84</v>
      </c>
      <c r="J7" s="38">
        <f t="shared" si="4"/>
        <v>0</v>
      </c>
      <c r="K7" s="3"/>
      <c r="L7" s="3"/>
      <c r="M7" s="3"/>
      <c r="N7" s="28"/>
      <c r="O7" s="13">
        <f t="shared" si="5"/>
        <v>0.11481676136155686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2352.84</v>
      </c>
    </row>
    <row r="8" spans="2:19" x14ac:dyDescent="0.25">
      <c r="B8" s="32">
        <v>44228</v>
      </c>
      <c r="C8" s="35">
        <v>22391.82</v>
      </c>
      <c r="D8" s="36">
        <v>2573.9699999999998</v>
      </c>
      <c r="E8" s="8">
        <v>44260</v>
      </c>
      <c r="F8" s="5">
        <v>22391.82</v>
      </c>
      <c r="G8" s="7"/>
      <c r="H8" s="74">
        <f t="shared" si="2"/>
        <v>44228</v>
      </c>
      <c r="I8" s="37">
        <f t="shared" si="3"/>
        <v>2573.9699999999998</v>
      </c>
      <c r="J8" s="38">
        <f t="shared" si="4"/>
        <v>0</v>
      </c>
      <c r="K8" s="3"/>
      <c r="L8" s="3"/>
      <c r="M8" s="3"/>
      <c r="N8" s="28"/>
      <c r="O8" s="13">
        <f t="shared" si="5"/>
        <v>0.11495135277078861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2573.9699999999998</v>
      </c>
    </row>
    <row r="9" spans="2:19" x14ac:dyDescent="0.25">
      <c r="B9" s="32">
        <v>44256</v>
      </c>
      <c r="C9" s="35">
        <v>20577.7</v>
      </c>
      <c r="D9" s="36">
        <v>2362.8000000000002</v>
      </c>
      <c r="E9" s="8">
        <v>44295</v>
      </c>
      <c r="F9" s="5">
        <v>20577.7</v>
      </c>
      <c r="G9" s="7"/>
      <c r="H9" s="74">
        <f t="shared" si="2"/>
        <v>44256</v>
      </c>
      <c r="I9" s="37">
        <f t="shared" si="3"/>
        <v>2362.8000000000002</v>
      </c>
      <c r="J9" s="38">
        <f t="shared" si="4"/>
        <v>0</v>
      </c>
      <c r="K9" s="3"/>
      <c r="L9" s="3"/>
      <c r="M9" s="3"/>
      <c r="N9" s="28"/>
      <c r="O9" s="13">
        <f t="shared" si="5"/>
        <v>0.11482332816592719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2362.8000000000002</v>
      </c>
    </row>
    <row r="10" spans="2:19" x14ac:dyDescent="0.25">
      <c r="B10" s="32">
        <v>44287</v>
      </c>
      <c r="C10" s="35">
        <v>27847.15</v>
      </c>
      <c r="D10" s="36">
        <v>3272.56</v>
      </c>
      <c r="E10" s="8">
        <v>44323</v>
      </c>
      <c r="F10" s="5">
        <v>27847.15</v>
      </c>
      <c r="G10" s="7"/>
      <c r="H10" s="74">
        <f t="shared" si="2"/>
        <v>44287</v>
      </c>
      <c r="I10" s="37">
        <f t="shared" si="3"/>
        <v>3272.56</v>
      </c>
      <c r="J10" s="38">
        <f t="shared" si="4"/>
        <v>0</v>
      </c>
      <c r="K10" s="3"/>
      <c r="L10" s="3"/>
      <c r="M10" s="3"/>
      <c r="N10" s="28"/>
      <c r="O10" s="13">
        <f t="shared" si="5"/>
        <v>0.1175186688763482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3272.56</v>
      </c>
    </row>
    <row r="11" spans="2:19" x14ac:dyDescent="0.25">
      <c r="B11" s="32">
        <v>44317</v>
      </c>
      <c r="C11" s="35">
        <v>29954.58</v>
      </c>
      <c r="D11" s="36">
        <v>3454.29</v>
      </c>
      <c r="E11" s="8">
        <v>44351</v>
      </c>
      <c r="F11" s="5">
        <v>29954.58</v>
      </c>
      <c r="G11" s="7"/>
      <c r="H11" s="74">
        <f t="shared" si="2"/>
        <v>44317</v>
      </c>
      <c r="I11" s="37">
        <f t="shared" si="3"/>
        <v>3454.29</v>
      </c>
      <c r="J11" s="38">
        <f t="shared" si="4"/>
        <v>0</v>
      </c>
      <c r="K11" s="3"/>
      <c r="L11" s="3"/>
      <c r="M11" s="3"/>
      <c r="N11" s="28"/>
      <c r="O11" s="13">
        <f t="shared" si="5"/>
        <v>0.11531759083252043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3454.29</v>
      </c>
    </row>
    <row r="12" spans="2:19" x14ac:dyDescent="0.25">
      <c r="B12" s="32">
        <v>44348</v>
      </c>
      <c r="C12" s="35">
        <v>45582.52</v>
      </c>
      <c r="D12" s="36">
        <v>5291.43</v>
      </c>
      <c r="E12" s="8">
        <v>44384</v>
      </c>
      <c r="F12" s="5">
        <v>45582.52</v>
      </c>
      <c r="G12" s="7"/>
      <c r="H12" s="74">
        <f t="shared" si="2"/>
        <v>44348</v>
      </c>
      <c r="I12" s="37">
        <f t="shared" si="3"/>
        <v>5291.43</v>
      </c>
      <c r="J12" s="38">
        <f t="shared" si="4"/>
        <v>0</v>
      </c>
      <c r="K12" s="3"/>
      <c r="L12" s="3"/>
      <c r="M12" s="3"/>
      <c r="N12" s="28"/>
      <c r="O12" s="13">
        <f t="shared" si="5"/>
        <v>0.11608463068737754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5291.43</v>
      </c>
    </row>
    <row r="13" spans="2:19" x14ac:dyDescent="0.25">
      <c r="B13" s="32">
        <v>44378</v>
      </c>
      <c r="C13" s="35">
        <v>29837.57</v>
      </c>
      <c r="D13" s="36">
        <v>3454.29</v>
      </c>
      <c r="E13" s="8">
        <v>44414</v>
      </c>
      <c r="F13" s="5">
        <v>29837.57</v>
      </c>
      <c r="G13" s="7"/>
      <c r="H13" s="74">
        <f t="shared" si="2"/>
        <v>44378</v>
      </c>
      <c r="I13" s="37">
        <f t="shared" si="3"/>
        <v>3454.29</v>
      </c>
      <c r="J13" s="38">
        <f t="shared" si="4"/>
        <v>0</v>
      </c>
      <c r="K13" s="3"/>
      <c r="L13" s="3"/>
      <c r="M13" s="3"/>
      <c r="N13" s="28"/>
      <c r="O13" s="13">
        <f t="shared" si="5"/>
        <v>0.11576981637579736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3454.29</v>
      </c>
    </row>
    <row r="14" spans="2:19" x14ac:dyDescent="0.25">
      <c r="B14" s="32">
        <v>44409</v>
      </c>
      <c r="C14" s="35">
        <v>29954.58</v>
      </c>
      <c r="D14" s="36">
        <v>3454.29</v>
      </c>
      <c r="E14" s="8">
        <v>44446</v>
      </c>
      <c r="F14" s="5">
        <v>29954.58</v>
      </c>
      <c r="G14" s="7"/>
      <c r="H14" s="74">
        <f t="shared" si="2"/>
        <v>44409</v>
      </c>
      <c r="I14" s="37">
        <f t="shared" si="3"/>
        <v>3454.29</v>
      </c>
      <c r="J14" s="38">
        <f t="shared" si="4"/>
        <v>0</v>
      </c>
      <c r="K14" s="3"/>
      <c r="L14" s="3"/>
      <c r="M14" s="3"/>
      <c r="N14" s="28"/>
      <c r="O14" s="13">
        <f t="shared" si="5"/>
        <v>0.11531759083252043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3454.29</v>
      </c>
    </row>
    <row r="15" spans="2:19" x14ac:dyDescent="0.25">
      <c r="B15" s="32">
        <v>44440</v>
      </c>
      <c r="C15" s="35">
        <v>30191.48</v>
      </c>
      <c r="D15" s="36">
        <v>3481.86</v>
      </c>
      <c r="E15" s="8">
        <v>44476</v>
      </c>
      <c r="F15" s="5">
        <v>30191.48</v>
      </c>
      <c r="G15" s="7"/>
      <c r="H15" s="74">
        <f t="shared" si="2"/>
        <v>44440</v>
      </c>
      <c r="I15" s="37">
        <f t="shared" si="3"/>
        <v>3481.86</v>
      </c>
      <c r="J15" s="38">
        <f t="shared" si="4"/>
        <v>0</v>
      </c>
      <c r="K15" s="3"/>
      <c r="L15" s="3"/>
      <c r="M15" s="3"/>
      <c r="N15" s="28"/>
      <c r="O15" s="13">
        <f t="shared" si="5"/>
        <v>0.11532591313840859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3481.86</v>
      </c>
    </row>
    <row r="16" spans="2:19" x14ac:dyDescent="0.25">
      <c r="B16" s="32">
        <v>44470</v>
      </c>
      <c r="C16" s="35">
        <v>29954.58</v>
      </c>
      <c r="D16" s="36">
        <v>3454.29</v>
      </c>
      <c r="E16" s="8">
        <v>44505</v>
      </c>
      <c r="F16" s="5">
        <v>29954.58</v>
      </c>
      <c r="G16" s="7"/>
      <c r="H16" s="74">
        <f t="shared" si="2"/>
        <v>44470</v>
      </c>
      <c r="I16" s="37">
        <f t="shared" si="3"/>
        <v>3454.29</v>
      </c>
      <c r="J16" s="38">
        <f t="shared" si="4"/>
        <v>0</v>
      </c>
      <c r="K16" s="3"/>
      <c r="L16" s="3"/>
      <c r="M16" s="3"/>
      <c r="N16" s="28"/>
      <c r="O16" s="13">
        <f t="shared" si="5"/>
        <v>0.11531759083252043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3454.29</v>
      </c>
    </row>
    <row r="17" spans="2:19" x14ac:dyDescent="0.25">
      <c r="B17" s="32">
        <v>44501</v>
      </c>
      <c r="C17" s="35">
        <v>30070.49</v>
      </c>
      <c r="D17" s="36">
        <v>3467.78</v>
      </c>
      <c r="E17" s="8">
        <v>44539</v>
      </c>
      <c r="F17" s="5">
        <v>30070.49</v>
      </c>
      <c r="G17" s="7"/>
      <c r="H17" s="74">
        <f t="shared" si="2"/>
        <v>44501</v>
      </c>
      <c r="I17" s="37">
        <f t="shared" si="3"/>
        <v>3467.78</v>
      </c>
      <c r="J17" s="38">
        <f t="shared" si="4"/>
        <v>0</v>
      </c>
      <c r="K17" s="3"/>
      <c r="L17" s="3"/>
      <c r="M17" s="3"/>
      <c r="N17" s="28"/>
      <c r="O17" s="13">
        <f t="shared" si="5"/>
        <v>0.1153216991143144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3467.78</v>
      </c>
    </row>
    <row r="18" spans="2:19" x14ac:dyDescent="0.25">
      <c r="B18" s="32">
        <v>44531</v>
      </c>
      <c r="C18" s="35">
        <v>46005.72</v>
      </c>
      <c r="D18" s="36">
        <v>5311.67</v>
      </c>
      <c r="E18" s="8">
        <v>44560</v>
      </c>
      <c r="F18" s="5">
        <v>46005.72</v>
      </c>
      <c r="G18" s="7"/>
      <c r="H18" s="74">
        <f t="shared" si="2"/>
        <v>44531</v>
      </c>
      <c r="I18" s="37">
        <f t="shared" si="3"/>
        <v>5311.67</v>
      </c>
      <c r="J18" s="38">
        <f t="shared" si="4"/>
        <v>0</v>
      </c>
      <c r="K18" s="3"/>
      <c r="L18" s="3"/>
      <c r="M18" s="3"/>
      <c r="N18" s="28"/>
      <c r="O18" s="13">
        <f t="shared" si="5"/>
        <v>0.11545673016311885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5311.67</v>
      </c>
    </row>
    <row r="19" spans="2:19" x14ac:dyDescent="0.25">
      <c r="B19" s="32">
        <v>44562</v>
      </c>
      <c r="C19" s="35">
        <v>41115.519999999997</v>
      </c>
      <c r="D19" s="36">
        <v>4789.13</v>
      </c>
      <c r="E19" s="8">
        <v>44587</v>
      </c>
      <c r="F19" s="5">
        <v>41115.519999999997</v>
      </c>
      <c r="G19" s="7"/>
      <c r="H19" s="74">
        <f t="shared" si="2"/>
        <v>44562</v>
      </c>
      <c r="I19" s="37">
        <f t="shared" si="3"/>
        <v>4789.13</v>
      </c>
      <c r="J19" s="38">
        <f t="shared" si="4"/>
        <v>0</v>
      </c>
      <c r="K19" s="3"/>
      <c r="L19" s="3"/>
      <c r="M19" s="3"/>
      <c r="N19" s="28"/>
      <c r="O19" s="13">
        <f t="shared" si="5"/>
        <v>0.11647985967342747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4789.13</v>
      </c>
    </row>
    <row r="20" spans="2:19" x14ac:dyDescent="0.25">
      <c r="B20" s="32">
        <v>44593</v>
      </c>
      <c r="C20" s="35">
        <v>40443.4</v>
      </c>
      <c r="D20" s="36">
        <v>4663.9399999999996</v>
      </c>
      <c r="E20" s="8">
        <v>44628</v>
      </c>
      <c r="F20" s="5">
        <v>40443.4</v>
      </c>
      <c r="G20" s="7"/>
      <c r="H20" s="74">
        <f t="shared" si="2"/>
        <v>44593</v>
      </c>
      <c r="I20" s="37">
        <f t="shared" si="3"/>
        <v>4663.9399999999996</v>
      </c>
      <c r="J20" s="38">
        <f t="shared" si="4"/>
        <v>0</v>
      </c>
      <c r="K20" s="3"/>
      <c r="L20" s="3"/>
      <c r="M20" s="3"/>
      <c r="N20" s="28"/>
      <c r="O20" s="13">
        <f t="shared" si="5"/>
        <v>0.11532017585069503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4663.9399999999996</v>
      </c>
    </row>
    <row r="21" spans="2:19" x14ac:dyDescent="0.25">
      <c r="B21" s="32">
        <v>44621</v>
      </c>
      <c r="C21" s="35">
        <v>38563.67</v>
      </c>
      <c r="D21" s="36">
        <v>4505.29</v>
      </c>
      <c r="E21" s="8">
        <v>44659</v>
      </c>
      <c r="F21" s="5">
        <v>38563.67</v>
      </c>
      <c r="G21" s="7"/>
      <c r="H21" s="74">
        <f t="shared" si="2"/>
        <v>44621</v>
      </c>
      <c r="I21" s="37">
        <f t="shared" si="3"/>
        <v>4505.29</v>
      </c>
      <c r="J21" s="38">
        <f t="shared" si="4"/>
        <v>0</v>
      </c>
      <c r="K21" s="3"/>
      <c r="L21" s="3"/>
      <c r="M21" s="3"/>
      <c r="N21" s="28"/>
      <c r="O21" s="13">
        <f t="shared" si="5"/>
        <v>0.11682731441276206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4505.29</v>
      </c>
    </row>
    <row r="22" spans="2:19" x14ac:dyDescent="0.25">
      <c r="B22" s="32">
        <v>44652</v>
      </c>
      <c r="C22" s="35">
        <v>40350.839999999997</v>
      </c>
      <c r="D22" s="36">
        <v>4693.87</v>
      </c>
      <c r="E22" s="8">
        <v>44680</v>
      </c>
      <c r="F22" s="5">
        <v>40350.839999999997</v>
      </c>
      <c r="G22" s="7"/>
      <c r="H22" s="74">
        <f t="shared" si="2"/>
        <v>44652</v>
      </c>
      <c r="I22" s="37">
        <f t="shared" si="3"/>
        <v>4693.87</v>
      </c>
      <c r="J22" s="38">
        <f t="shared" si="4"/>
        <v>0</v>
      </c>
      <c r="K22" s="3"/>
      <c r="L22" s="3"/>
      <c r="M22" s="3"/>
      <c r="N22" s="28"/>
      <c r="O22" s="13">
        <f t="shared" si="5"/>
        <v>0.11632645070090239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4693.87</v>
      </c>
    </row>
    <row r="23" spans="2:19" x14ac:dyDescent="0.25">
      <c r="B23" s="32">
        <v>44682</v>
      </c>
      <c r="C23" s="35">
        <v>48951.01</v>
      </c>
      <c r="D23" s="36">
        <v>5665.76</v>
      </c>
      <c r="E23" s="8">
        <v>44715</v>
      </c>
      <c r="F23" s="5">
        <v>48951.01</v>
      </c>
      <c r="G23" s="7"/>
      <c r="H23" s="74">
        <f t="shared" si="2"/>
        <v>44682</v>
      </c>
      <c r="I23" s="37">
        <f t="shared" si="3"/>
        <v>5665.76</v>
      </c>
      <c r="J23" s="38">
        <f t="shared" si="4"/>
        <v>0</v>
      </c>
      <c r="K23" s="3"/>
      <c r="L23" s="3"/>
      <c r="M23" s="3"/>
      <c r="N23" s="28"/>
      <c r="O23" s="13">
        <f t="shared" si="5"/>
        <v>0.11574347495587936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5665.76</v>
      </c>
    </row>
    <row r="24" spans="2:19" x14ac:dyDescent="0.25">
      <c r="B24" s="32">
        <v>44713</v>
      </c>
      <c r="C24" s="35">
        <v>84572.56</v>
      </c>
      <c r="D24" s="36">
        <v>9796.7800000000007</v>
      </c>
      <c r="E24" s="8">
        <v>44747</v>
      </c>
      <c r="F24" s="5">
        <v>84572.56</v>
      </c>
      <c r="G24" s="7"/>
      <c r="H24" s="74">
        <f t="shared" si="2"/>
        <v>44713</v>
      </c>
      <c r="I24" s="37">
        <f t="shared" si="3"/>
        <v>9796.7800000000007</v>
      </c>
      <c r="J24" s="38">
        <f t="shared" si="4"/>
        <v>0</v>
      </c>
      <c r="K24" s="3"/>
      <c r="L24" s="3"/>
      <c r="M24" s="3"/>
      <c r="N24" s="28"/>
      <c r="O24" s="13">
        <f t="shared" si="5"/>
        <v>0.1158387543193679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9796.7800000000007</v>
      </c>
    </row>
    <row r="25" spans="2:19" x14ac:dyDescent="0.25">
      <c r="B25" s="32">
        <v>44743</v>
      </c>
      <c r="C25" s="35">
        <v>66366.320000000007</v>
      </c>
      <c r="D25" s="36">
        <v>7685.3541970871611</v>
      </c>
      <c r="E25" s="8">
        <v>44781</v>
      </c>
      <c r="F25" s="5">
        <v>66366.320000000007</v>
      </c>
      <c r="G25" s="7"/>
      <c r="H25" s="74">
        <f t="shared" si="2"/>
        <v>44743</v>
      </c>
      <c r="I25" s="37">
        <f t="shared" si="3"/>
        <v>7685.3541970871611</v>
      </c>
      <c r="J25" s="38">
        <f t="shared" si="4"/>
        <v>0</v>
      </c>
      <c r="K25" s="3"/>
      <c r="L25" s="3"/>
      <c r="M25" s="3"/>
      <c r="N25" s="28"/>
      <c r="O25" s="13">
        <f t="shared" si="5"/>
        <v>0.11580202423589496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7685.3541970871611</v>
      </c>
    </row>
    <row r="26" spans="2:19" x14ac:dyDescent="0.25">
      <c r="B26" s="32">
        <v>44774</v>
      </c>
      <c r="C26" s="35">
        <v>47917.16</v>
      </c>
      <c r="D26" s="36">
        <v>5645.5066509234812</v>
      </c>
      <c r="E26" s="8">
        <v>44810</v>
      </c>
      <c r="F26" s="5">
        <v>47917.16</v>
      </c>
      <c r="G26" s="7"/>
      <c r="H26" s="74">
        <f t="shared" si="2"/>
        <v>44774</v>
      </c>
      <c r="I26" s="37">
        <f t="shared" si="3"/>
        <v>5645.5066509234812</v>
      </c>
      <c r="J26" s="38">
        <f t="shared" si="4"/>
        <v>0</v>
      </c>
      <c r="K26" s="3"/>
      <c r="L26" s="3"/>
      <c r="M26" s="3"/>
      <c r="N26" s="28"/>
      <c r="O26" s="13">
        <f t="shared" si="5"/>
        <v>0.11781805622293727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5645.5066509234812</v>
      </c>
    </row>
    <row r="27" spans="2:19" x14ac:dyDescent="0.25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8" sqref="J18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89"/>
      <c r="C6" s="89"/>
      <c r="D6" s="89"/>
      <c r="E6" s="89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89"/>
      <c r="C19" s="89"/>
      <c r="D19" s="89"/>
      <c r="E19" s="89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89"/>
      <c r="C32" s="89"/>
      <c r="D32" s="89"/>
      <c r="E32" s="89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89"/>
      <c r="C45" s="89"/>
      <c r="D45" s="89"/>
      <c r="E45" s="8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89"/>
      <c r="C58" s="89"/>
      <c r="D58" s="89"/>
      <c r="E58" s="8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89"/>
      <c r="C71" s="89"/>
      <c r="D71" s="89"/>
      <c r="E71" s="8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89"/>
      <c r="C84" s="89"/>
      <c r="D84" s="89"/>
      <c r="E84" s="8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89"/>
      <c r="C97" s="89"/>
      <c r="D97" s="89"/>
      <c r="E97" s="8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89"/>
      <c r="C110" s="89"/>
      <c r="D110" s="89"/>
      <c r="E110" s="8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89"/>
      <c r="C123" s="89"/>
      <c r="D123" s="89"/>
      <c r="E123" s="8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89"/>
      <c r="C136" s="89"/>
      <c r="D136" s="89"/>
      <c r="E136" s="8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89"/>
      <c r="C149" s="89"/>
      <c r="D149" s="89"/>
      <c r="E149" s="8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0" t="s">
        <v>12</v>
      </c>
      <c r="C1" s="90"/>
      <c r="D1" s="90"/>
      <c r="E1" s="90"/>
      <c r="F1" s="90"/>
      <c r="G1" s="90"/>
      <c r="H1" s="90"/>
      <c r="I1" s="90"/>
      <c r="J1" s="90"/>
      <c r="K1" s="90"/>
      <c r="O1" s="91" t="s">
        <v>17</v>
      </c>
      <c r="P1" s="91"/>
      <c r="Q1" s="91"/>
      <c r="R1" s="91"/>
      <c r="S1" s="91"/>
      <c r="T1" s="91"/>
      <c r="U1" s="91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0" t="s">
        <v>30</v>
      </c>
      <c r="D1" s="90"/>
      <c r="E1" s="90"/>
      <c r="F1" s="90"/>
      <c r="G1" s="90"/>
      <c r="H1" s="90"/>
      <c r="K1" s="68">
        <f>'Resumen Mail'!B7</f>
        <v>44774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7" sqref="G7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44774</v>
      </c>
      <c r="C7" s="29">
        <f>SUMIF(SUSS!H:H,'Control de pagos'!K1,SUSS!I:I)</f>
        <v>5645.5066509234812</v>
      </c>
      <c r="D7" s="29">
        <f>'Control de pagos'!K2</f>
        <v>0</v>
      </c>
      <c r="E7" s="42">
        <f>C7+D7</f>
        <v>5645.5066509234812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4" sqref="J14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2022-09-13T13:09:15Z</dcterms:modified>
</cp:coreProperties>
</file>