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5" windowWidth="18960" windowHeight="11325" activeTab="8"/>
  </bookViews>
  <sheets>
    <sheet name="Table 1" sheetId="1" r:id="rId1"/>
    <sheet name="Table 2" sheetId="2" r:id="rId2"/>
    <sheet name="Table 3" sheetId="3" r:id="rId3"/>
    <sheet name="Table 4" sheetId="4" r:id="rId4"/>
    <sheet name="Table 5" sheetId="5" r:id="rId5"/>
    <sheet name="Table 6" sheetId="6" r:id="rId6"/>
    <sheet name="Table 7" sheetId="7" r:id="rId7"/>
    <sheet name="Hoja2" sheetId="9" r:id="rId8"/>
    <sheet name="Hoja1" sheetId="8" r:id="rId9"/>
  </sheets>
  <definedNames>
    <definedName name="_xlnm._FilterDatabase" localSheetId="8" hidden="1">Hoja1!$A$1:$E$473</definedName>
  </definedNames>
  <calcPr calcId="144525"/>
  <pivotCaches>
    <pivotCache cacheId="16" r:id="rId10"/>
  </pivotCaches>
</workbook>
</file>

<file path=xl/calcChain.xml><?xml version="1.0" encoding="utf-8"?>
<calcChain xmlns="http://schemas.openxmlformats.org/spreadsheetml/2006/main">
  <c r="K468" i="8" l="1"/>
  <c r="L468" i="8"/>
  <c r="G468" i="8"/>
  <c r="D13" i="9" l="1"/>
  <c r="D4" i="9" l="1"/>
  <c r="E17" i="9"/>
  <c r="E18" i="9"/>
  <c r="D18" i="9"/>
  <c r="D17" i="9"/>
  <c r="D10" i="9"/>
  <c r="D11" i="9"/>
  <c r="D8" i="9"/>
  <c r="D7" i="9"/>
  <c r="D6" i="9"/>
  <c r="D5" i="9"/>
</calcChain>
</file>

<file path=xl/sharedStrings.xml><?xml version="1.0" encoding="utf-8"?>
<sst xmlns="http://schemas.openxmlformats.org/spreadsheetml/2006/main" count="1257" uniqueCount="365">
  <si>
    <r>
      <rPr>
        <b/>
        <sz val="24"/>
        <color rgb="FF1E1F21"/>
        <rFont val="Trebuchet MS"/>
        <family val="2"/>
      </rPr>
      <t xml:space="preserve">Resumen de cuenta
</t>
    </r>
    <r>
      <rPr>
        <b/>
        <sz val="8"/>
        <color rgb="FF1E1F21"/>
        <rFont val="Trebuchet MS"/>
        <family val="2"/>
      </rPr>
      <t xml:space="preserve">WORMS ARGENTINA SA CUIT: 30-71201396-2 RESPONSABLE INSCRIPTO AV CORRIENTES 832 2 24
</t>
    </r>
    <r>
      <rPr>
        <b/>
        <sz val="8"/>
        <color rgb="FF1E1F21"/>
        <rFont val="Trebuchet MS"/>
        <family val="2"/>
      </rPr>
      <t>S2000CTU ROSARIO, SANTA FE</t>
    </r>
  </si>
  <si>
    <r>
      <rPr>
        <b/>
        <sz val="10"/>
        <color rgb="FF1E1F21"/>
        <rFont val="Trebuchet MS"/>
        <family val="2"/>
      </rPr>
      <t xml:space="preserve">Período </t>
    </r>
    <r>
      <rPr>
        <sz val="8"/>
        <color rgb="FF1E1F21"/>
        <rFont val="Tahoma"/>
        <family val="2"/>
      </rPr>
      <t xml:space="preserve">Emisión mensual </t>
    </r>
    <r>
      <rPr>
        <sz val="9"/>
        <color rgb="FF1E1F21"/>
        <rFont val="Tahoma"/>
        <family val="2"/>
      </rPr>
      <t>Desde: 01/04/22 Hasta:  29/04/22</t>
    </r>
  </si>
  <si>
    <r>
      <rPr>
        <b/>
        <sz val="12"/>
        <color rgb="FF1E1F21"/>
        <rFont val="Trebuchet MS"/>
        <family val="2"/>
      </rPr>
      <t>Cuentas</t>
    </r>
  </si>
  <si>
    <r>
      <rPr>
        <b/>
        <sz val="12"/>
        <color rgb="FF1E1F21"/>
        <rFont val="Trebuchet MS"/>
        <family val="2"/>
      </rPr>
      <t xml:space="preserve">Cuenta Corriente
</t>
    </r>
    <r>
      <rPr>
        <sz val="8"/>
        <color rgb="FF4F5457"/>
        <rFont val="Tahoma"/>
        <family val="2"/>
      </rPr>
      <t xml:space="preserve">Saldo total en cuentas al 29/04/22*
</t>
    </r>
    <r>
      <rPr>
        <sz val="10"/>
        <color rgb="FF1E1F21"/>
        <rFont val="Tahoma"/>
        <family val="2"/>
      </rPr>
      <t xml:space="preserve">$ </t>
    </r>
    <r>
      <rPr>
        <sz val="12"/>
        <color rgb="FF1E1F21"/>
        <rFont val="Tahoma"/>
        <family val="2"/>
      </rPr>
      <t>950.733</t>
    </r>
    <r>
      <rPr>
        <vertAlign val="superscript"/>
        <sz val="7.5"/>
        <color rgb="FF1E1F21"/>
        <rFont val="Tahoma"/>
        <family val="2"/>
      </rPr>
      <t xml:space="preserve">21
</t>
    </r>
    <r>
      <rPr>
        <sz val="10"/>
        <color rgb="FF1E1F21"/>
        <rFont val="Tahoma"/>
        <family val="2"/>
      </rPr>
      <t xml:space="preserve">U$S </t>
    </r>
    <r>
      <rPr>
        <sz val="12"/>
        <color rgb="FF1E1F21"/>
        <rFont val="Tahoma"/>
        <family val="2"/>
      </rPr>
      <t>0</t>
    </r>
    <r>
      <rPr>
        <vertAlign val="superscript"/>
        <sz val="7.5"/>
        <color rgb="FF1E1F21"/>
        <rFont val="Tahoma"/>
        <family val="2"/>
      </rPr>
      <t>00</t>
    </r>
  </si>
  <si>
    <r>
      <rPr>
        <sz val="7"/>
        <color rgb="FF797D84"/>
        <rFont val="Tahoma"/>
        <family val="2"/>
      </rPr>
      <t>Banco Santander Argentina S.A. es una sociedad anónima según la ley argentina, sito en Av. Juan de Garay 151 CABA (C1063ABB); CUIT 30-50000845-4; I.G.J. Nro. correlativo 800678. Ningún accionista mayoritario de capital extranjero responde por las operaciones del Banco, en exceso de su integración accionaria (Ley 25.738); tampoco lo hacen otras entidades que utilicen la marca Santander. Solicitamos a Ud/s. formular por escrito las observaciones de este resumen dentro de los 60 días de la fecha de emisión. De no recibir objeciones se presumirá conformidad con el mismo según Circular OPASI 2 del BCRA.</t>
    </r>
  </si>
  <si>
    <r>
      <rPr>
        <b/>
        <sz val="20"/>
        <color rgb="FF1E1F21"/>
        <rFont val="Trebuchet MS"/>
        <family val="2"/>
      </rPr>
      <t xml:space="preserve">Cuenta Corriente                                                         </t>
    </r>
    <r>
      <rPr>
        <b/>
        <vertAlign val="subscript"/>
        <sz val="10"/>
        <color rgb="FF1E1F21"/>
        <rFont val="Trebuchet MS"/>
        <family val="2"/>
      </rPr>
      <t xml:space="preserve">Período
</t>
    </r>
    <r>
      <rPr>
        <sz val="8"/>
        <color rgb="FF1E1F21"/>
        <rFont val="Tahoma"/>
        <family val="2"/>
      </rPr>
      <t xml:space="preserve">Emisión mensual
</t>
    </r>
    <r>
      <rPr>
        <b/>
        <sz val="10"/>
        <color rgb="FF1E1F21"/>
        <rFont val="Trebuchet MS"/>
        <family val="2"/>
      </rPr>
      <t xml:space="preserve">Saldo total en cuentas al 29/04/22 *                                                                                             </t>
    </r>
    <r>
      <rPr>
        <vertAlign val="superscript"/>
        <sz val="9"/>
        <color rgb="FF1E1F21"/>
        <rFont val="Tahoma"/>
        <family val="2"/>
      </rPr>
      <t xml:space="preserve">Desde: 01/04/22
</t>
    </r>
    <r>
      <rPr>
        <sz val="9"/>
        <color rgb="FF1E1F21"/>
        <rFont val="Tahoma"/>
        <family val="2"/>
      </rPr>
      <t>Hasta:  29/04/22</t>
    </r>
  </si>
  <si>
    <r>
      <rPr>
        <sz val="7"/>
        <color rgb="FF4F5457"/>
        <rFont val="Tahoma"/>
        <family val="2"/>
      </rPr>
      <t xml:space="preserve">Total en pesos                                     Total en dólares
</t>
    </r>
    <r>
      <rPr>
        <vertAlign val="superscript"/>
        <sz val="12"/>
        <color rgb="FF1E1F21"/>
        <rFont val="Tahoma"/>
        <family val="2"/>
      </rPr>
      <t xml:space="preserve">$ </t>
    </r>
    <r>
      <rPr>
        <sz val="16"/>
        <color rgb="FF1E1F21"/>
        <rFont val="Tahoma"/>
        <family val="2"/>
      </rPr>
      <t>950.733</t>
    </r>
    <r>
      <rPr>
        <vertAlign val="superscript"/>
        <sz val="9"/>
        <color rgb="FF1E1F21"/>
        <rFont val="Tahoma"/>
        <family val="2"/>
      </rPr>
      <t xml:space="preserve">21                </t>
    </r>
    <r>
      <rPr>
        <vertAlign val="superscript"/>
        <sz val="12"/>
        <color rgb="FF1E1F21"/>
        <rFont val="Tahoma"/>
        <family val="2"/>
      </rPr>
      <t xml:space="preserve">U$S </t>
    </r>
    <r>
      <rPr>
        <sz val="16"/>
        <color rgb="FF1E1F21"/>
        <rFont val="Tahoma"/>
        <family val="2"/>
      </rPr>
      <t>0</t>
    </r>
    <r>
      <rPr>
        <vertAlign val="superscript"/>
        <sz val="9"/>
        <color rgb="FF1E1F21"/>
        <rFont val="Tahoma"/>
        <family val="2"/>
      </rPr>
      <t>00</t>
    </r>
  </si>
  <si>
    <r>
      <rPr>
        <b/>
        <sz val="14"/>
        <color rgb="FF1E1F21"/>
        <rFont val="Trebuchet MS"/>
        <family val="2"/>
      </rPr>
      <t xml:space="preserve">Movimientos en pesos
</t>
    </r>
    <r>
      <rPr>
        <b/>
        <sz val="11"/>
        <color rgb="FF1E1F21"/>
        <rFont val="Trebuchet MS"/>
        <family val="2"/>
      </rPr>
      <t xml:space="preserve">Cuenta Corriente Nº 464-000240/2 </t>
    </r>
    <r>
      <rPr>
        <b/>
        <sz val="8"/>
        <color rgb="FF4F5457"/>
        <rFont val="Trebuchet MS"/>
        <family val="2"/>
      </rPr>
      <t xml:space="preserve">CBU: </t>
    </r>
    <r>
      <rPr>
        <sz val="8"/>
        <color rgb="FF4F5457"/>
        <rFont val="Tahoma"/>
        <family val="2"/>
      </rPr>
      <t>0720464120000000024022</t>
    </r>
  </si>
  <si>
    <r>
      <rPr>
        <sz val="6"/>
        <color rgb="FF4F5457"/>
        <rFont val="Tahoma"/>
        <family val="2"/>
      </rPr>
      <t>Fecha</t>
    </r>
  </si>
  <si>
    <r>
      <rPr>
        <sz val="6"/>
        <color rgb="FF4F5457"/>
        <rFont val="Tahoma"/>
        <family val="2"/>
      </rPr>
      <t>Comprobante</t>
    </r>
  </si>
  <si>
    <r>
      <rPr>
        <sz val="6"/>
        <color rgb="FF4F5457"/>
        <rFont val="Tahoma"/>
        <family val="2"/>
      </rPr>
      <t>Movimiento</t>
    </r>
  </si>
  <si>
    <r>
      <rPr>
        <sz val="6"/>
        <color rgb="FF4F5457"/>
        <rFont val="Tahoma"/>
        <family val="2"/>
      </rPr>
      <t>Débito</t>
    </r>
  </si>
  <si>
    <r>
      <rPr>
        <sz val="6"/>
        <color rgb="FF4F5457"/>
        <rFont val="Tahoma"/>
        <family val="2"/>
      </rPr>
      <t>Crédito</t>
    </r>
  </si>
  <si>
    <r>
      <rPr>
        <sz val="6"/>
        <color rgb="FF4F5457"/>
        <rFont val="Tahoma"/>
        <family val="2"/>
      </rPr>
      <t>Saldo en cuenta</t>
    </r>
  </si>
  <si>
    <r>
      <rPr>
        <b/>
        <sz val="8.5"/>
        <color rgb="FF1E1F21"/>
        <rFont val="Trebuchet MS"/>
        <family val="2"/>
      </rPr>
      <t>Saldo Inicial</t>
    </r>
  </si>
  <si>
    <r>
      <rPr>
        <sz val="8.5"/>
        <color rgb="FF1E1F21"/>
        <rFont val="Tahoma"/>
        <family val="2"/>
      </rPr>
      <t xml:space="preserve">Regimen de recaudacion sircreb a
</t>
    </r>
    <r>
      <rPr>
        <sz val="7.5"/>
        <color rgb="FF4F5457"/>
        <rFont val="Tahoma"/>
        <family val="2"/>
      </rPr>
      <t>Responsable:30712013962 / 0,01% sobre $2.600.000,00</t>
    </r>
  </si>
  <si>
    <r>
      <rPr>
        <sz val="8.5"/>
        <color rgb="FF1E1F21"/>
        <rFont val="Tahoma"/>
        <family val="2"/>
      </rPr>
      <t>Cheque debitado</t>
    </r>
  </si>
  <si>
    <r>
      <rPr>
        <sz val="8.5"/>
        <color rgb="FF1E1F21"/>
        <rFont val="Tahoma"/>
        <family val="2"/>
      </rPr>
      <t>Comision gestion cobertura de ch.</t>
    </r>
  </si>
  <si>
    <r>
      <rPr>
        <sz val="8.5"/>
        <color rgb="FF1E1F21"/>
        <rFont val="Tahoma"/>
        <family val="2"/>
      </rPr>
      <t>Iva 21%</t>
    </r>
  </si>
  <si>
    <r>
      <rPr>
        <sz val="8.5"/>
        <color rgb="FF1E1F21"/>
        <rFont val="Tahoma"/>
        <family val="2"/>
      </rPr>
      <t xml:space="preserve">Pagos ctas propias interbanking in
</t>
    </r>
    <r>
      <rPr>
        <sz val="7.5"/>
        <color rgb="FF4F5457"/>
        <rFont val="Tahoma"/>
        <family val="2"/>
      </rPr>
      <t>Worms argentina sa 30712013962 01 0266902</t>
    </r>
  </si>
  <si>
    <r>
      <rPr>
        <sz val="8.5"/>
        <color rgb="FF1E1F21"/>
        <rFont val="Tahoma"/>
        <family val="2"/>
      </rPr>
      <t xml:space="preserve">Deposito de efectivo
</t>
    </r>
    <r>
      <rPr>
        <sz val="7.5"/>
        <color rgb="FF4F5457"/>
        <rFont val="Tahoma"/>
        <family val="2"/>
      </rPr>
      <t>Tarj nro. 589244507200000002 - atm: s1ori822- op: 000000</t>
    </r>
  </si>
  <si>
    <r>
      <rPr>
        <sz val="8.5"/>
        <color rgb="FF1E1F21"/>
        <rFont val="Tahoma"/>
        <family val="2"/>
      </rPr>
      <t xml:space="preserve">Deposito de efectivo
</t>
    </r>
    <r>
      <rPr>
        <sz val="7.5"/>
        <color rgb="FF4F5457"/>
        <rFont val="Tahoma"/>
        <family val="2"/>
      </rPr>
      <t>Tarj nro. 589244507200000002 - atm: s1ori823- op: 000000</t>
    </r>
  </si>
  <si>
    <r>
      <rPr>
        <sz val="8.5"/>
        <color rgb="FF1E1F21"/>
        <rFont val="Tahoma"/>
        <family val="2"/>
      </rPr>
      <t xml:space="preserve">Transferencia recibida
</t>
    </r>
    <r>
      <rPr>
        <sz val="7.5"/>
        <color rgb="FF4F5457"/>
        <rFont val="Tahoma"/>
        <family val="2"/>
      </rPr>
      <t>De farmaclick / - var / 30717260275</t>
    </r>
  </si>
  <si>
    <r>
      <rPr>
        <sz val="8.5"/>
        <color rgb="FF1E1F21"/>
        <rFont val="Tahoma"/>
        <family val="2"/>
      </rPr>
      <t xml:space="preserve">Debito transf. online banking emp
</t>
    </r>
    <r>
      <rPr>
        <sz val="7.5"/>
        <color rgb="FF4F5457"/>
        <rFont val="Tahoma"/>
        <family val="2"/>
      </rPr>
      <t>A calzim sa / varios - var / 30716463229</t>
    </r>
  </si>
  <si>
    <r>
      <rPr>
        <sz val="8.5"/>
        <color rgb="FF1E1F21"/>
        <rFont val="Tahoma"/>
        <family val="2"/>
      </rPr>
      <t xml:space="preserve">Pago cci 24hs no gravada interbank
</t>
    </r>
    <r>
      <rPr>
        <sz val="7.5"/>
        <color rgb="FF4F5457"/>
        <rFont val="Tahoma"/>
        <family val="2"/>
      </rPr>
      <t>A worms argentina s.a / varios - var / 30712013962</t>
    </r>
  </si>
  <si>
    <r>
      <rPr>
        <sz val="8.5"/>
        <color rgb="FF1E1F21"/>
        <rFont val="Tahoma"/>
        <family val="2"/>
      </rPr>
      <t xml:space="preserve">Pago a proveedores recibido
</t>
    </r>
    <r>
      <rPr>
        <sz val="7.5"/>
        <color rgb="FF4F5457"/>
        <rFont val="Tahoma"/>
        <family val="2"/>
      </rPr>
      <t>S.a. la sibila. 30588855631 03 7750771</t>
    </r>
  </si>
  <si>
    <r>
      <rPr>
        <sz val="8.5"/>
        <color rgb="FF1E1F21"/>
        <rFont val="Tahoma"/>
        <family val="2"/>
      </rPr>
      <t>Impuesto ley 25.413 credito 0,6%</t>
    </r>
  </si>
  <si>
    <r>
      <rPr>
        <sz val="8.5"/>
        <color rgb="FF1E1F21"/>
        <rFont val="Tahoma"/>
        <family val="2"/>
      </rPr>
      <t>Impuesto ley 25.413 debito 0,6%</t>
    </r>
  </si>
  <si>
    <r>
      <rPr>
        <sz val="8.5"/>
        <color rgb="FF1E1F21"/>
        <rFont val="Tahoma"/>
        <family val="2"/>
      </rPr>
      <t xml:space="preserve">Regimen de recaudacion sircreb b
</t>
    </r>
    <r>
      <rPr>
        <sz val="7.5"/>
        <color rgb="FF4F5457"/>
        <rFont val="Tahoma"/>
        <family val="2"/>
      </rPr>
      <t>Responsable:30712013962 / 0,05% sobre $6.081.567,65</t>
    </r>
  </si>
  <si>
    <r>
      <rPr>
        <sz val="8.5"/>
        <color rgb="FF1E1F21"/>
        <rFont val="Tahoma"/>
        <family val="2"/>
      </rPr>
      <t xml:space="preserve">Transferencia recibida
</t>
    </r>
    <r>
      <rPr>
        <sz val="7.5"/>
        <color rgb="FF4F5457"/>
        <rFont val="Tahoma"/>
        <family val="2"/>
      </rPr>
      <t>De mercado traspasos sa / - var / 30716100665</t>
    </r>
  </si>
  <si>
    <r>
      <rPr>
        <sz val="8.5"/>
        <color rgb="FF1E1F21"/>
        <rFont val="Tahoma"/>
        <family val="2"/>
      </rPr>
      <t xml:space="preserve">Transferencia pagos a terceros
</t>
    </r>
    <r>
      <rPr>
        <sz val="7.5"/>
        <color rgb="FF4F5457"/>
        <rFont val="Tahoma"/>
        <family val="2"/>
      </rPr>
      <t>Mutual autopena oliveros 30559856173 63 0228426</t>
    </r>
  </si>
  <si>
    <r>
      <rPr>
        <sz val="8.5"/>
        <color rgb="FF1E1F21"/>
        <rFont val="Tahoma"/>
        <family val="2"/>
      </rPr>
      <t xml:space="preserve">Transferencia recibida
</t>
    </r>
    <r>
      <rPr>
        <sz val="7.5"/>
        <color rgb="FF4F5457"/>
        <rFont val="Tahoma"/>
        <family val="2"/>
      </rPr>
      <t>De mercado traspasos s.a / - var / 30716100665</t>
    </r>
  </si>
  <si>
    <r>
      <rPr>
        <sz val="8.5"/>
        <color rgb="FF1E1F21"/>
        <rFont val="Tahoma"/>
        <family val="2"/>
      </rPr>
      <t xml:space="preserve">Pagos ctas propias interbanking in
</t>
    </r>
    <r>
      <rPr>
        <sz val="7.5"/>
        <color rgb="FF4F5457"/>
        <rFont val="Tahoma"/>
        <family val="2"/>
      </rPr>
      <t>Worms argentina sa 30712013962 01 0231642</t>
    </r>
  </si>
  <si>
    <r>
      <rPr>
        <sz val="8.5"/>
        <color rgb="FF1E1F21"/>
        <rFont val="Tahoma"/>
        <family val="2"/>
      </rPr>
      <t>Canje interno recibido 24 hs</t>
    </r>
  </si>
  <si>
    <r>
      <rPr>
        <sz val="8.5"/>
        <color rgb="FF1E1F21"/>
        <rFont val="Tahoma"/>
        <family val="2"/>
      </rPr>
      <t xml:space="preserve">Regimen de recaudacion sircreb b
</t>
    </r>
    <r>
      <rPr>
        <sz val="7.5"/>
        <color rgb="FF4F5457"/>
        <rFont val="Tahoma"/>
        <family val="2"/>
      </rPr>
      <t>Responsable:30712013962 / 0,05% sobre $1.300.000,00</t>
    </r>
  </si>
  <si>
    <r>
      <rPr>
        <sz val="8.5"/>
        <color rgb="FF1E1F21"/>
        <rFont val="Tahoma"/>
        <family val="2"/>
      </rPr>
      <t xml:space="preserve">Adel iibb pcia misiones convenio
</t>
    </r>
    <r>
      <rPr>
        <sz val="7.5"/>
        <color rgb="FF4F5457"/>
        <rFont val="Tahoma"/>
        <family val="2"/>
      </rPr>
      <t>Responsable:30712013962 / 1,2250% sobre $1.300.000,00</t>
    </r>
  </si>
  <si>
    <r>
      <rPr>
        <sz val="8.5"/>
        <color rgb="FF1E1F21"/>
        <rFont val="Tahoma"/>
        <family val="2"/>
      </rPr>
      <t>Deposito efvo caja suc arroyo seco</t>
    </r>
  </si>
  <si>
    <r>
      <rPr>
        <sz val="8.5"/>
        <color rgb="FF1E1F21"/>
        <rFont val="Tahoma"/>
        <family val="2"/>
      </rPr>
      <t xml:space="preserve">Transferencia pagos a terceros
</t>
    </r>
    <r>
      <rPr>
        <sz val="7.5"/>
        <color rgb="FF4F5457"/>
        <rFont val="Tahoma"/>
        <family val="2"/>
      </rPr>
      <t>Guspelez sa 30717442659 63 0225752</t>
    </r>
  </si>
  <si>
    <r>
      <rPr>
        <sz val="8.5"/>
        <color rgb="FF1E1F21"/>
        <rFont val="Tahoma"/>
        <family val="2"/>
      </rPr>
      <t xml:space="preserve">Transferencia pagos a terceros
</t>
    </r>
    <r>
      <rPr>
        <sz val="7.5"/>
        <color rgb="FF4F5457"/>
        <rFont val="Tahoma"/>
        <family val="2"/>
      </rPr>
      <t>Agritotal sa 30717082261 63 0226470</t>
    </r>
  </si>
  <si>
    <r>
      <rPr>
        <sz val="8.5"/>
        <color rgb="FF1E1F21"/>
        <rFont val="Tahoma"/>
        <family val="2"/>
      </rPr>
      <t xml:space="preserve">Transferencia recibida
</t>
    </r>
    <r>
      <rPr>
        <sz val="7.5"/>
        <color rgb="FF4F5457"/>
        <rFont val="Tahoma"/>
        <family val="2"/>
      </rPr>
      <t>De worms argeentina sa / - var / 30712013962</t>
    </r>
  </si>
  <si>
    <r>
      <rPr>
        <sz val="8.5"/>
        <color rgb="FF1E1F21"/>
        <rFont val="Tahoma"/>
        <family val="2"/>
      </rPr>
      <t xml:space="preserve">Pago de haberes
</t>
    </r>
    <r>
      <rPr>
        <sz val="7.5"/>
        <color rgb="FF4F5457"/>
        <rFont val="Tahoma"/>
        <family val="2"/>
      </rPr>
      <t>00720464007003546875ars</t>
    </r>
  </si>
  <si>
    <r>
      <rPr>
        <sz val="8.5"/>
        <color rgb="FF1E1F21"/>
        <rFont val="Tahoma"/>
        <family val="2"/>
      </rPr>
      <t xml:space="preserve">Pago de servicios
</t>
    </r>
    <r>
      <rPr>
        <sz val="7.5"/>
        <color rgb="FF4F5457"/>
        <rFont val="Tahoma"/>
        <family val="2"/>
      </rPr>
      <t>Imp.afip: 3071201396224151241</t>
    </r>
  </si>
  <si>
    <r>
      <rPr>
        <sz val="8.5"/>
        <color rgb="FF1E1F21"/>
        <rFont val="Tahoma"/>
        <family val="2"/>
      </rPr>
      <t xml:space="preserve">Adel iibb pcia misiones convenio
</t>
    </r>
    <r>
      <rPr>
        <sz val="7.5"/>
        <color rgb="FF4F5457"/>
        <rFont val="Tahoma"/>
        <family val="2"/>
      </rPr>
      <t>Responsable:30712013962 / 1,2250% sobre $3.006.000,00</t>
    </r>
  </si>
  <si>
    <r>
      <rPr>
        <sz val="8.5"/>
        <color rgb="FF1E1F21"/>
        <rFont val="Tahoma"/>
        <family val="2"/>
      </rPr>
      <t xml:space="preserve">Regimen de recaudacion sircreb b
</t>
    </r>
    <r>
      <rPr>
        <sz val="7.5"/>
        <color rgb="FF4F5457"/>
        <rFont val="Tahoma"/>
        <family val="2"/>
      </rPr>
      <t>Responsable:30712013962 / 0,05% sobre $3.006.000,00</t>
    </r>
  </si>
  <si>
    <r>
      <rPr>
        <sz val="8.5"/>
        <color rgb="FF1E1F21"/>
        <rFont val="Tahoma"/>
        <family val="2"/>
      </rPr>
      <t xml:space="preserve">Pago a proveedores recibido
</t>
    </r>
    <r>
      <rPr>
        <sz val="7.5"/>
        <color rgb="FF4F5457"/>
        <rFont val="Tahoma"/>
        <family val="2"/>
      </rPr>
      <t>Centro social y mutual del pe 30529398227 03 1727366</t>
    </r>
  </si>
  <si>
    <r>
      <rPr>
        <sz val="8.5"/>
        <color rgb="FF1E1F21"/>
        <rFont val="Tahoma"/>
        <family val="2"/>
      </rPr>
      <t xml:space="preserve">Transferencia pagos a terceros
</t>
    </r>
    <r>
      <rPr>
        <sz val="7.5"/>
        <color rgb="FF4F5457"/>
        <rFont val="Tahoma"/>
        <family val="2"/>
      </rPr>
      <t>Petro elite sa 30717393119 63 0238057</t>
    </r>
  </si>
  <si>
    <r>
      <rPr>
        <sz val="8.5"/>
        <color rgb="FF1E1F21"/>
        <rFont val="Tahoma"/>
        <family val="2"/>
      </rPr>
      <t xml:space="preserve">Debito transf. online banking emp
</t>
    </r>
    <r>
      <rPr>
        <sz val="7.5"/>
        <color rgb="FF4F5457"/>
        <rFont val="Tahoma"/>
        <family val="2"/>
      </rPr>
      <t>A servicios comunales sa / varios - var / 30710632495</t>
    </r>
  </si>
  <si>
    <r>
      <rPr>
        <sz val="8.5"/>
        <color rgb="FF1E1F21"/>
        <rFont val="Tahoma"/>
        <family val="2"/>
      </rPr>
      <t xml:space="preserve">Debito para pago de honorarios
</t>
    </r>
    <r>
      <rPr>
        <sz val="7.5"/>
        <color rgb="FF4F5457"/>
        <rFont val="Tahoma"/>
        <family val="2"/>
      </rPr>
      <t>00720464007003541108ars</t>
    </r>
  </si>
  <si>
    <r>
      <rPr>
        <sz val="8.5"/>
        <color rgb="FF1E1F21"/>
        <rFont val="Tahoma"/>
        <family val="2"/>
      </rPr>
      <t xml:space="preserve">Pagos ctas propias interbanking in
</t>
    </r>
    <r>
      <rPr>
        <sz val="7.5"/>
        <color rgb="FF4F5457"/>
        <rFont val="Tahoma"/>
        <family val="2"/>
      </rPr>
      <t>Worms argentina s a 30712013962 01 2468283</t>
    </r>
  </si>
  <si>
    <r>
      <rPr>
        <sz val="8.5"/>
        <color rgb="FF1E1F21"/>
        <rFont val="Tahoma"/>
        <family val="2"/>
      </rPr>
      <t xml:space="preserve">Adel iibb pcia misiones convenio
</t>
    </r>
    <r>
      <rPr>
        <sz val="7.5"/>
        <color rgb="FF4F5457"/>
        <rFont val="Tahoma"/>
        <family val="2"/>
      </rPr>
      <t>Responsable:30712013962 / 1,2250% sobre $2.261.000,00</t>
    </r>
  </si>
  <si>
    <r>
      <rPr>
        <sz val="8.5"/>
        <color rgb="FF1E1F21"/>
        <rFont val="Tahoma"/>
        <family val="2"/>
      </rPr>
      <t xml:space="preserve">Regimen de recaudacion sircreb b
</t>
    </r>
    <r>
      <rPr>
        <sz val="7.5"/>
        <color rgb="FF4F5457"/>
        <rFont val="Tahoma"/>
        <family val="2"/>
      </rPr>
      <t>Responsable:30712013962 / 0,05% sobre $2.261.000,00</t>
    </r>
  </si>
  <si>
    <r>
      <rPr>
        <sz val="8.5"/>
        <color rgb="FF1E1F21"/>
        <rFont val="Tahoma"/>
        <family val="2"/>
      </rPr>
      <t xml:space="preserve">Intereses por descubierto excedido
</t>
    </r>
    <r>
      <rPr>
        <sz val="7.5"/>
        <color rgb="FF4F5457"/>
        <rFont val="Tahoma"/>
        <family val="2"/>
      </rPr>
      <t>Del 01/03/22 al 31/03/22</t>
    </r>
  </si>
  <si>
    <r>
      <rPr>
        <sz val="8.5"/>
        <color rgb="FF1E1F21"/>
        <rFont val="Tahoma"/>
        <family val="2"/>
      </rPr>
      <t>Iva - reducido 10,5%</t>
    </r>
  </si>
  <si>
    <r>
      <rPr>
        <sz val="8.5"/>
        <color rgb="FF1E1F21"/>
        <rFont val="Tahoma"/>
        <family val="2"/>
      </rPr>
      <t>Iva percep rg 2408 alic reducida</t>
    </r>
  </si>
  <si>
    <r>
      <rPr>
        <sz val="8.5"/>
        <color rgb="FF1E1F21"/>
        <rFont val="Tahoma"/>
        <family val="2"/>
      </rPr>
      <t xml:space="preserve">Transferencia recibida
</t>
    </r>
    <r>
      <rPr>
        <sz val="7.5"/>
        <color rgb="FF4F5457"/>
        <rFont val="Tahoma"/>
        <family val="2"/>
      </rPr>
      <t>De centro social y mutual / h1 - var / 30529398227</t>
    </r>
  </si>
  <si>
    <r>
      <rPr>
        <sz val="8.5"/>
        <color rgb="FF1E1F21"/>
        <rFont val="Tahoma"/>
        <family val="2"/>
      </rPr>
      <t xml:space="preserve">Transferencia realizada
</t>
    </r>
    <r>
      <rPr>
        <sz val="7.5"/>
        <color rgb="FF4F5457"/>
        <rFont val="Tahoma"/>
        <family val="2"/>
      </rPr>
      <t>A calzim sa / varios - var / 30716463229</t>
    </r>
  </si>
  <si>
    <r>
      <rPr>
        <sz val="8.5"/>
        <color rgb="FF1E1F21"/>
        <rFont val="Tahoma"/>
        <family val="2"/>
      </rPr>
      <t xml:space="preserve">Transferencia recibida - credin
</t>
    </r>
    <r>
      <rPr>
        <sz val="7.5"/>
        <color rgb="FF4F5457"/>
        <rFont val="Tahoma"/>
        <family val="2"/>
      </rPr>
      <t>Id debin lmorzp908y0elpynegj468 cuit 30529398227</t>
    </r>
  </si>
  <si>
    <r>
      <rPr>
        <sz val="8.5"/>
        <color rgb="FF1E1F21"/>
        <rFont val="Tahoma"/>
        <family val="2"/>
      </rPr>
      <t xml:space="preserve">Pago cci 24hs no gravada interbank
</t>
    </r>
    <r>
      <rPr>
        <sz val="7.5"/>
        <color rgb="FF4F5457"/>
        <rFont val="Tahoma"/>
        <family val="2"/>
      </rPr>
      <t>A worms argentina sa / varios - var / 30712013962</t>
    </r>
  </si>
  <si>
    <r>
      <rPr>
        <sz val="8.5"/>
        <color rgb="FF1E1F21"/>
        <rFont val="Tahoma"/>
        <family val="2"/>
      </rPr>
      <t xml:space="preserve">Pago de honorarios snp
</t>
    </r>
    <r>
      <rPr>
        <sz val="7.5"/>
        <color rgb="FF4F5457"/>
        <rFont val="Tahoma"/>
        <family val="2"/>
      </rPr>
      <t>A / -honorarios - hon / 27214337369</t>
    </r>
  </si>
  <si>
    <r>
      <rPr>
        <sz val="8.5"/>
        <color rgb="FF1E1F21"/>
        <rFont val="Tahoma"/>
        <family val="2"/>
      </rPr>
      <t xml:space="preserve">Debito para pago de honorarios
</t>
    </r>
    <r>
      <rPr>
        <sz val="7.5"/>
        <color rgb="FF4F5457"/>
        <rFont val="Tahoma"/>
        <family val="2"/>
      </rPr>
      <t>00720464007003547731ars</t>
    </r>
  </si>
  <si>
    <r>
      <rPr>
        <sz val="8.5"/>
        <color rgb="FF1E1F21"/>
        <rFont val="Tahoma"/>
        <family val="2"/>
      </rPr>
      <t xml:space="preserve">Adel iibb pcia misiones convenio
</t>
    </r>
    <r>
      <rPr>
        <sz val="7.5"/>
        <color rgb="FF4F5457"/>
        <rFont val="Tahoma"/>
        <family val="2"/>
      </rPr>
      <t>Responsable:30712013962 / 1,2250% sobre $4.500.000,00</t>
    </r>
  </si>
  <si>
    <r>
      <rPr>
        <sz val="8.5"/>
        <color rgb="FF1E1F21"/>
        <rFont val="Tahoma"/>
        <family val="2"/>
      </rPr>
      <t xml:space="preserve">Regimen de recaudacion sircreb b
</t>
    </r>
    <r>
      <rPr>
        <sz val="7.5"/>
        <color rgb="FF4F5457"/>
        <rFont val="Tahoma"/>
        <family val="2"/>
      </rPr>
      <t>Responsable:30712013962 / 0,05% sobre $4.500.000,00</t>
    </r>
  </si>
  <si>
    <r>
      <rPr>
        <sz val="8.5"/>
        <color rgb="FF1E1F21"/>
        <rFont val="Tahoma"/>
        <family val="2"/>
      </rPr>
      <t xml:space="preserve">Pago a proveedores recibido
</t>
    </r>
    <r>
      <rPr>
        <sz val="7.5"/>
        <color rgb="FF4F5457"/>
        <rFont val="Tahoma"/>
        <family val="2"/>
      </rPr>
      <t>Molino ca uelas sacifia 30507950848 03 8895284</t>
    </r>
  </si>
  <si>
    <r>
      <rPr>
        <sz val="8.5"/>
        <color rgb="FF1E1F21"/>
        <rFont val="Tahoma"/>
        <family val="2"/>
      </rPr>
      <t xml:space="preserve">Pago a proveedores recibido
</t>
    </r>
    <r>
      <rPr>
        <sz val="7.5"/>
        <color rgb="FF4F5457"/>
        <rFont val="Tahoma"/>
        <family val="2"/>
      </rPr>
      <t>Mutual 23 de julio 30710922086 03 8924139</t>
    </r>
  </si>
  <si>
    <r>
      <rPr>
        <sz val="8.5"/>
        <color rgb="FF1E1F21"/>
        <rFont val="Tahoma"/>
        <family val="2"/>
      </rPr>
      <t xml:space="preserve">Transferencia recibida - credin
</t>
    </r>
    <r>
      <rPr>
        <sz val="7.5"/>
        <color rgb="FF4F5457"/>
        <rFont val="Tahoma"/>
        <family val="2"/>
      </rPr>
      <t>Id debin z4k6dvnowxgyjkm25j8lq7 cuit 30529398227</t>
    </r>
  </si>
  <si>
    <r>
      <rPr>
        <sz val="8.5"/>
        <color rgb="FF1E1F21"/>
        <rFont val="Tahoma"/>
        <family val="2"/>
      </rPr>
      <t xml:space="preserve">Debito transf. online banking emp
</t>
    </r>
    <r>
      <rPr>
        <sz val="7.5"/>
        <color rgb="FF4F5457"/>
        <rFont val="Tahoma"/>
        <family val="2"/>
      </rPr>
      <t>A gerardo miguel urbaneja / factura - fac / 20294870955</t>
    </r>
  </si>
  <si>
    <r>
      <rPr>
        <sz val="8.5"/>
        <color rgb="FF1E1F21"/>
        <rFont val="Tahoma"/>
        <family val="2"/>
      </rPr>
      <t xml:space="preserve">Transferencia realizada
</t>
    </r>
    <r>
      <rPr>
        <sz val="7.5"/>
        <color rgb="FF4F5457"/>
        <rFont val="Tahoma"/>
        <family val="2"/>
      </rPr>
      <t>A ferreyra claudio sergio / factura - fac / 20164984711</t>
    </r>
  </si>
  <si>
    <r>
      <rPr>
        <sz val="8.5"/>
        <color rgb="FF1E1F21"/>
        <rFont val="Tahoma"/>
        <family val="2"/>
      </rPr>
      <t xml:space="preserve">Transferencia realizada
</t>
    </r>
    <r>
      <rPr>
        <sz val="7.5"/>
        <color rgb="FF4F5457"/>
        <rFont val="Tahoma"/>
        <family val="2"/>
      </rPr>
      <t>A adhoc sa / factura - fac / 30714295698</t>
    </r>
  </si>
  <si>
    <r>
      <rPr>
        <sz val="8.5"/>
        <color rgb="FF1E1F21"/>
        <rFont val="Tahoma"/>
        <family val="2"/>
      </rPr>
      <t xml:space="preserve">Adel iibb pcia misiones convenio
</t>
    </r>
    <r>
      <rPr>
        <sz val="7.5"/>
        <color rgb="FF4F5457"/>
        <rFont val="Tahoma"/>
        <family val="2"/>
      </rPr>
      <t>Responsable:30712013962 / 1,2250% sobre $5.673.144,08</t>
    </r>
  </si>
  <si>
    <r>
      <rPr>
        <sz val="8.5"/>
        <color rgb="FF1E1F21"/>
        <rFont val="Tahoma"/>
        <family val="2"/>
      </rPr>
      <t xml:space="preserve">Regimen de recaudacion sircreb b
</t>
    </r>
    <r>
      <rPr>
        <sz val="7.5"/>
        <color rgb="FF4F5457"/>
        <rFont val="Tahoma"/>
        <family val="2"/>
      </rPr>
      <t>Responsable:30712013962 / 0,05% sobre $5.673.144,08</t>
    </r>
  </si>
  <si>
    <r>
      <rPr>
        <sz val="8.5"/>
        <color rgb="FF1E1F21"/>
        <rFont val="Tahoma"/>
        <family val="2"/>
      </rPr>
      <t xml:space="preserve">Transferencia recibida
</t>
    </r>
    <r>
      <rPr>
        <sz val="7.5"/>
        <color rgb="FF4F5457"/>
        <rFont val="Tahoma"/>
        <family val="2"/>
      </rPr>
      <t>De pagomjac sa / - var / 33717297429</t>
    </r>
  </si>
  <si>
    <r>
      <rPr>
        <sz val="8.5"/>
        <color rgb="FF1E1F21"/>
        <rFont val="Tahoma"/>
        <family val="2"/>
      </rPr>
      <t xml:space="preserve">Pagos ctas propias interbanking in
</t>
    </r>
    <r>
      <rPr>
        <sz val="7.5"/>
        <color rgb="FF4F5457"/>
        <rFont val="Tahoma"/>
        <family val="2"/>
      </rPr>
      <t>Worms argentina s a 30712013962 01 2475812</t>
    </r>
  </si>
  <si>
    <r>
      <rPr>
        <sz val="8.5"/>
        <color rgb="FF1E1F21"/>
        <rFont val="Tahoma"/>
        <family val="2"/>
      </rPr>
      <t xml:space="preserve">Pago de servicios
</t>
    </r>
    <r>
      <rPr>
        <sz val="7.5"/>
        <color rgb="FF4F5457"/>
        <rFont val="Tahoma"/>
        <family val="2"/>
      </rPr>
      <t>Imp.afip: 3071201396221417079</t>
    </r>
  </si>
  <si>
    <r>
      <rPr>
        <sz val="8.5"/>
        <color rgb="FF1E1F21"/>
        <rFont val="Tahoma"/>
        <family val="2"/>
      </rPr>
      <t xml:space="preserve">Deposito ch canje interno 24 hs
</t>
    </r>
    <r>
      <rPr>
        <sz val="7.5"/>
        <color rgb="FF4F5457"/>
        <rFont val="Tahoma"/>
        <family val="2"/>
      </rPr>
      <t>Tarj nro. 0002</t>
    </r>
  </si>
  <si>
    <r>
      <rPr>
        <sz val="8.5"/>
        <color rgb="FF1E1F21"/>
        <rFont val="Tahoma"/>
        <family val="2"/>
      </rPr>
      <t xml:space="preserve">Regimen de recaudacion sircreb b
</t>
    </r>
    <r>
      <rPr>
        <sz val="7.5"/>
        <color rgb="FF4F5457"/>
        <rFont val="Tahoma"/>
        <family val="2"/>
      </rPr>
      <t>Responsable:30712013962 / 0,05% sobre $3.051.500,00</t>
    </r>
  </si>
  <si>
    <r>
      <rPr>
        <sz val="8.5"/>
        <color rgb="FF1E1F21"/>
        <rFont val="Tahoma"/>
        <family val="2"/>
      </rPr>
      <t xml:space="preserve">Adel iibb pcia misiones convenio
</t>
    </r>
    <r>
      <rPr>
        <sz val="7.5"/>
        <color rgb="FF4F5457"/>
        <rFont val="Tahoma"/>
        <family val="2"/>
      </rPr>
      <t>Responsable:30712013962 / 1,2250% sobre $3.051.500,00</t>
    </r>
  </si>
  <si>
    <r>
      <rPr>
        <sz val="8.5"/>
        <color rgb="FF1E1F21"/>
        <rFont val="Tahoma"/>
        <family val="2"/>
      </rPr>
      <t xml:space="preserve">Pago de servicios
</t>
    </r>
    <r>
      <rPr>
        <sz val="7.5"/>
        <color rgb="FF4F5457"/>
        <rFont val="Tahoma"/>
        <family val="2"/>
      </rPr>
      <t>Faecys: 307120139620000</t>
    </r>
  </si>
  <si>
    <r>
      <rPr>
        <sz val="8.5"/>
        <color rgb="FF1E1F21"/>
        <rFont val="Tahoma"/>
        <family val="2"/>
      </rPr>
      <t xml:space="preserve">Pago de servicios
</t>
    </r>
    <r>
      <rPr>
        <sz val="7.5"/>
        <color rgb="FF4F5457"/>
        <rFont val="Tahoma"/>
        <family val="2"/>
      </rPr>
      <t>Inacap cuota: 3071201396200225705</t>
    </r>
  </si>
  <si>
    <r>
      <rPr>
        <sz val="8.5"/>
        <color rgb="FF1E1F21"/>
        <rFont val="Tahoma"/>
        <family val="2"/>
      </rPr>
      <t xml:space="preserve">Valor al cobro comp elect prop loc
</t>
    </r>
    <r>
      <rPr>
        <sz val="7.5"/>
        <color rgb="FF4F5457"/>
        <rFont val="Tahoma"/>
        <family val="2"/>
      </rPr>
      <t>Tarj nro. 0002</t>
    </r>
  </si>
  <si>
    <r>
      <rPr>
        <sz val="8.5"/>
        <color rgb="FF1E1F21"/>
        <rFont val="Tahoma"/>
        <family val="2"/>
      </rPr>
      <t xml:space="preserve">Valor al cobro comp elect otra loc
</t>
    </r>
    <r>
      <rPr>
        <sz val="7.5"/>
        <color rgb="FF4F5457"/>
        <rFont val="Tahoma"/>
        <family val="2"/>
      </rPr>
      <t>Tarj nro. 0002</t>
    </r>
  </si>
  <si>
    <r>
      <rPr>
        <sz val="8.5"/>
        <color rgb="FF1E1F21"/>
        <rFont val="Tahoma"/>
        <family val="2"/>
      </rPr>
      <t>Comision ch o plazas y ca fed uni</t>
    </r>
  </si>
  <si>
    <r>
      <rPr>
        <sz val="8.5"/>
        <color rgb="FF1E1F21"/>
        <rFont val="Tahoma"/>
        <family val="2"/>
      </rPr>
      <t>Iva percepcion rg 2408</t>
    </r>
  </si>
  <si>
    <r>
      <rPr>
        <sz val="8.5"/>
        <color rgb="FF1E1F21"/>
        <rFont val="Tahoma"/>
        <family val="2"/>
      </rPr>
      <t xml:space="preserve">Pagos ctas propias interbanking in
</t>
    </r>
    <r>
      <rPr>
        <sz val="7.5"/>
        <color rgb="FF4F5457"/>
        <rFont val="Tahoma"/>
        <family val="2"/>
      </rPr>
      <t>Worms argentina sa 30712013962 01 0210667</t>
    </r>
  </si>
  <si>
    <r>
      <rPr>
        <sz val="8.5"/>
        <color rgb="FF1E1F21"/>
        <rFont val="Tahoma"/>
        <family val="2"/>
      </rPr>
      <t xml:space="preserve">Deposito de efectivo
</t>
    </r>
    <r>
      <rPr>
        <sz val="7.5"/>
        <color rgb="FF4F5457"/>
        <rFont val="Tahoma"/>
        <family val="2"/>
      </rPr>
      <t>Tarj nro. 589244507200000002 - atm: s1pri499- op: 000000</t>
    </r>
  </si>
  <si>
    <r>
      <rPr>
        <sz val="8.5"/>
        <color rgb="FF1E1F21"/>
        <rFont val="Tahoma"/>
        <family val="2"/>
      </rPr>
      <t xml:space="preserve">Pagos ctas propias interbanking in
</t>
    </r>
    <r>
      <rPr>
        <sz val="7.5"/>
        <color rgb="FF4F5457"/>
        <rFont val="Tahoma"/>
        <family val="2"/>
      </rPr>
      <t>Worms argentina s a 30712013962 01 2422682</t>
    </r>
  </si>
  <si>
    <r>
      <rPr>
        <sz val="8.5"/>
        <color rgb="FF1E1F21"/>
        <rFont val="Tahoma"/>
        <family val="2"/>
      </rPr>
      <t xml:space="preserve">Credito transf online banking emp
</t>
    </r>
    <r>
      <rPr>
        <sz val="7.5"/>
        <color rgb="FF4F5457"/>
        <rFont val="Tahoma"/>
        <family val="2"/>
      </rPr>
      <t>De calzim sa / varios - var / 30716463229</t>
    </r>
  </si>
  <si>
    <r>
      <rPr>
        <sz val="8.5"/>
        <color rgb="FF1E1F21"/>
        <rFont val="Tahoma"/>
        <family val="2"/>
      </rPr>
      <t xml:space="preserve">Transferencia realizada
</t>
    </r>
    <r>
      <rPr>
        <sz val="7.5"/>
        <color rgb="FF4F5457"/>
        <rFont val="Tahoma"/>
        <family val="2"/>
      </rPr>
      <t>A ianni, daniel omar / factura - fac / 20162281829</t>
    </r>
  </si>
  <si>
    <r>
      <rPr>
        <sz val="8.5"/>
        <color rgb="FF1E1F21"/>
        <rFont val="Tahoma"/>
        <family val="2"/>
      </rPr>
      <t xml:space="preserve">Transferencia realizada
</t>
    </r>
    <r>
      <rPr>
        <sz val="7.5"/>
        <color rgb="FF4F5457"/>
        <rFont val="Tahoma"/>
        <family val="2"/>
      </rPr>
      <t>A boortmalt argentina sau / factura - fac / 30716158507</t>
    </r>
  </si>
  <si>
    <r>
      <rPr>
        <sz val="8.5"/>
        <color rgb="FF1E1F21"/>
        <rFont val="Tahoma"/>
        <family val="2"/>
      </rPr>
      <t xml:space="preserve">Com transf a otros bancos canales
</t>
    </r>
    <r>
      <rPr>
        <sz val="7.5"/>
        <color rgb="FF4F5457"/>
        <rFont val="Tahoma"/>
        <family val="2"/>
      </rPr>
      <t>Comision transferencias</t>
    </r>
  </si>
  <si>
    <r>
      <rPr>
        <sz val="8.5"/>
        <color rgb="FF1E1F21"/>
        <rFont val="Tahoma"/>
        <family val="2"/>
      </rPr>
      <t xml:space="preserve">Adel iibb pcia misiones convenio
</t>
    </r>
    <r>
      <rPr>
        <sz val="7.5"/>
        <color rgb="FF4F5457"/>
        <rFont val="Tahoma"/>
        <family val="2"/>
      </rPr>
      <t>Responsable:30712013962 / 1,2250% sobre $2.284.453,00</t>
    </r>
  </si>
  <si>
    <r>
      <rPr>
        <sz val="8.5"/>
        <color rgb="FF1E1F21"/>
        <rFont val="Tahoma"/>
        <family val="2"/>
      </rPr>
      <t xml:space="preserve">Regimen de recaudacion sircreb b
</t>
    </r>
    <r>
      <rPr>
        <sz val="7.5"/>
        <color rgb="FF4F5457"/>
        <rFont val="Tahoma"/>
        <family val="2"/>
      </rPr>
      <t>Responsable:30712013962 / 0,05% sobre $2.284.453,00</t>
    </r>
  </si>
  <si>
    <r>
      <rPr>
        <sz val="8.5"/>
        <color rgb="FF1E1F21"/>
        <rFont val="Tahoma"/>
        <family val="2"/>
      </rPr>
      <t xml:space="preserve">Transferencia recibida - credin
</t>
    </r>
    <r>
      <rPr>
        <sz val="7.5"/>
        <color rgb="FF4F5457"/>
        <rFont val="Tahoma"/>
        <family val="2"/>
      </rPr>
      <t>Id debin lmorzp908do5qo5negj468 cuit 30529398227</t>
    </r>
  </si>
  <si>
    <r>
      <rPr>
        <sz val="8.5"/>
        <color rgb="FF1E1F21"/>
        <rFont val="Tahoma"/>
        <family val="2"/>
      </rPr>
      <t xml:space="preserve">Debito transf. online banking emp
</t>
    </r>
    <r>
      <rPr>
        <sz val="7.5"/>
        <color rgb="FF4F5457"/>
        <rFont val="Tahoma"/>
        <family val="2"/>
      </rPr>
      <t>A gustavo nestor calamari / varios - var / 20214170796</t>
    </r>
  </si>
  <si>
    <r>
      <rPr>
        <sz val="8.5"/>
        <color rgb="FF1E1F21"/>
        <rFont val="Tahoma"/>
        <family val="2"/>
      </rPr>
      <t xml:space="preserve">Pago a proveedores recibido
</t>
    </r>
    <r>
      <rPr>
        <sz val="7.5"/>
        <color rgb="FF4F5457"/>
        <rFont val="Tahoma"/>
        <family val="2"/>
      </rPr>
      <t>Rosario bioenergy s.a. 30710123841 03 9766652</t>
    </r>
  </si>
  <si>
    <r>
      <rPr>
        <sz val="8.5"/>
        <color rgb="FF1E1F21"/>
        <rFont val="Tahoma"/>
        <family val="2"/>
      </rPr>
      <t xml:space="preserve">Debito para pago de honorarios
</t>
    </r>
    <r>
      <rPr>
        <sz val="7.5"/>
        <color rgb="FF4F5457"/>
        <rFont val="Tahoma"/>
        <family val="2"/>
      </rPr>
      <t>00720464007003547724ars</t>
    </r>
  </si>
  <si>
    <r>
      <rPr>
        <sz val="8.5"/>
        <color rgb="FF1E1F21"/>
        <rFont val="Tahoma"/>
        <family val="2"/>
      </rPr>
      <t xml:space="preserve">Regimen de recaudacion sircreb b
</t>
    </r>
    <r>
      <rPr>
        <sz val="7.5"/>
        <color rgb="FF4F5457"/>
        <rFont val="Tahoma"/>
        <family val="2"/>
      </rPr>
      <t>Responsable:30712013962 / 0,05% sobre $2.107.368,14</t>
    </r>
  </si>
  <si>
    <r>
      <rPr>
        <sz val="8.5"/>
        <color rgb="FF1E1F21"/>
        <rFont val="Tahoma"/>
        <family val="2"/>
      </rPr>
      <t xml:space="preserve">Adel iibb pcia misiones convenio
</t>
    </r>
    <r>
      <rPr>
        <sz val="7.5"/>
        <color rgb="FF4F5457"/>
        <rFont val="Tahoma"/>
        <family val="2"/>
      </rPr>
      <t>Responsable:30712013962 / 1,2250% sobre $2.107.368,14</t>
    </r>
  </si>
  <si>
    <r>
      <rPr>
        <sz val="8.5"/>
        <color rgb="FF1E1F21"/>
        <rFont val="Tahoma"/>
        <family val="2"/>
      </rPr>
      <t>Valores no conformados</t>
    </r>
  </si>
  <si>
    <r>
      <rPr>
        <sz val="8.5"/>
        <color rgb="FF1E1F21"/>
        <rFont val="Tahoma"/>
        <family val="2"/>
      </rPr>
      <t xml:space="preserve">Pago a proveedores recibido
</t>
    </r>
    <r>
      <rPr>
        <sz val="7.5"/>
        <color rgb="FF4F5457"/>
        <rFont val="Tahoma"/>
        <family val="2"/>
      </rPr>
      <t>Molino ca uelas sacifia 30507950848 03 9847753</t>
    </r>
  </si>
  <si>
    <r>
      <rPr>
        <sz val="8.5"/>
        <color rgb="FF1E1F21"/>
        <rFont val="Tahoma"/>
        <family val="2"/>
      </rPr>
      <t xml:space="preserve">Pagos ctas propias interbanking in
</t>
    </r>
    <r>
      <rPr>
        <sz val="7.5"/>
        <color rgb="FF4F5457"/>
        <rFont val="Tahoma"/>
        <family val="2"/>
      </rPr>
      <t>Worms argentina sa 30712013962 01 0879758</t>
    </r>
  </si>
  <si>
    <r>
      <rPr>
        <sz val="8.5"/>
        <color rgb="FF1E1F21"/>
        <rFont val="Tahoma"/>
        <family val="2"/>
      </rPr>
      <t xml:space="preserve">Transferencia recibida
</t>
    </r>
    <r>
      <rPr>
        <sz val="7.5"/>
        <color rgb="FF4F5457"/>
        <rFont val="Tahoma"/>
        <family val="2"/>
      </rPr>
      <t>De worms argentina sa / - var / 30712013962</t>
    </r>
  </si>
  <si>
    <r>
      <rPr>
        <sz val="8.5"/>
        <color rgb="FF1E1F21"/>
        <rFont val="Tahoma"/>
        <family val="2"/>
      </rPr>
      <t xml:space="preserve">Transf recibida cvu dif titular
</t>
    </r>
    <r>
      <rPr>
        <sz val="7.5"/>
        <color rgb="FF4F5457"/>
        <rFont val="Tahoma"/>
        <family val="2"/>
      </rPr>
      <t>De pagos y transferencias sa/ /30716911388</t>
    </r>
  </si>
  <si>
    <r>
      <rPr>
        <sz val="8.5"/>
        <color rgb="FF1E1F21"/>
        <rFont val="Tahoma"/>
        <family val="2"/>
      </rPr>
      <t xml:space="preserve">Pagos ctas propias interbanking in
</t>
    </r>
    <r>
      <rPr>
        <sz val="7.5"/>
        <color rgb="FF4F5457"/>
        <rFont val="Tahoma"/>
        <family val="2"/>
      </rPr>
      <t>Worms argentina s a 30712013962 01 2400230</t>
    </r>
  </si>
  <si>
    <r>
      <rPr>
        <sz val="8.5"/>
        <color rgb="FF1E1F21"/>
        <rFont val="Tahoma"/>
        <family val="2"/>
      </rPr>
      <t xml:space="preserve">Transferencia recibida
</t>
    </r>
    <r>
      <rPr>
        <sz val="7.5"/>
        <color rgb="FF4F5457"/>
        <rFont val="Tahoma"/>
        <family val="2"/>
      </rPr>
      <t>De carnero/silvina / - var / 27236951516</t>
    </r>
  </si>
  <si>
    <r>
      <rPr>
        <sz val="8.5"/>
        <color rgb="FF1E1F21"/>
        <rFont val="Tahoma"/>
        <family val="2"/>
      </rPr>
      <t xml:space="preserve">Rechazo ch falla tec no libr 48-72
</t>
    </r>
    <r>
      <rPr>
        <sz val="7.5"/>
        <color rgb="FF4F5457"/>
        <rFont val="Tahoma"/>
        <family val="2"/>
      </rPr>
      <t>Fecha adelantada cpd</t>
    </r>
  </si>
  <si>
    <r>
      <rPr>
        <sz val="8.5"/>
        <color rgb="FF1E1F21"/>
        <rFont val="Tahoma"/>
        <family val="2"/>
      </rPr>
      <t>Anul imp ley 25.413 debito 0,6%</t>
    </r>
  </si>
  <si>
    <r>
      <rPr>
        <sz val="8.5"/>
        <color rgb="FF1E1F21"/>
        <rFont val="Tahoma"/>
        <family val="2"/>
      </rPr>
      <t xml:space="preserve">Regimen de recaudacion sircreb b
</t>
    </r>
    <r>
      <rPr>
        <sz val="7.5"/>
        <color rgb="FF4F5457"/>
        <rFont val="Tahoma"/>
        <family val="2"/>
      </rPr>
      <t>Responsable:30712013962 / 0,05% sobre $4.650.017,63</t>
    </r>
  </si>
  <si>
    <r>
      <rPr>
        <sz val="8.5"/>
        <color rgb="FF1E1F21"/>
        <rFont val="Tahoma"/>
        <family val="2"/>
      </rPr>
      <t xml:space="preserve">Adel iibb pcia misiones convenio
</t>
    </r>
    <r>
      <rPr>
        <sz val="7.5"/>
        <color rgb="FF4F5457"/>
        <rFont val="Tahoma"/>
        <family val="2"/>
      </rPr>
      <t>Responsable:30712013962 / 1,2250% sobre $4.650.017,63</t>
    </r>
  </si>
  <si>
    <r>
      <rPr>
        <sz val="8.5"/>
        <color rgb="FF1E1F21"/>
        <rFont val="Tahoma"/>
        <family val="2"/>
      </rPr>
      <t xml:space="preserve">Transferencia pagos a terceros
</t>
    </r>
    <r>
      <rPr>
        <sz val="7.5"/>
        <color rgb="FF4F5457"/>
        <rFont val="Tahoma"/>
        <family val="2"/>
      </rPr>
      <t>Schnell adrian fabio 20216415834 63 2423665</t>
    </r>
  </si>
  <si>
    <r>
      <rPr>
        <sz val="8.5"/>
        <color rgb="FF1E1F21"/>
        <rFont val="Tahoma"/>
        <family val="2"/>
      </rPr>
      <t xml:space="preserve">Transferencia pagos a terceros
</t>
    </r>
    <r>
      <rPr>
        <sz val="7.5"/>
        <color rgb="FF4F5457"/>
        <rFont val="Tahoma"/>
        <family val="2"/>
      </rPr>
      <t>Cobranza integral sa 30717249921 63 0208108</t>
    </r>
  </si>
  <si>
    <r>
      <rPr>
        <sz val="8.5"/>
        <color rgb="FF1E1F21"/>
        <rFont val="Tahoma"/>
        <family val="2"/>
      </rPr>
      <t xml:space="preserve">Transferencia recibida
</t>
    </r>
    <r>
      <rPr>
        <sz val="7.5"/>
        <color rgb="FF4F5457"/>
        <rFont val="Tahoma"/>
        <family val="2"/>
      </rPr>
      <t>De moroni/ maria susan / 0005386021 - var / 23053860214</t>
    </r>
  </si>
  <si>
    <r>
      <rPr>
        <sz val="8.5"/>
        <color rgb="FF1E1F21"/>
        <rFont val="Tahoma"/>
        <family val="2"/>
      </rPr>
      <t xml:space="preserve">Transferencia recibida - credin
</t>
    </r>
    <r>
      <rPr>
        <sz val="7.5"/>
        <color rgb="FF4F5457"/>
        <rFont val="Tahoma"/>
        <family val="2"/>
      </rPr>
      <t>Id debin ord6len8p68ppwgnm1y30v cuit 30717377830</t>
    </r>
  </si>
  <si>
    <r>
      <rPr>
        <sz val="8.5"/>
        <color rgb="FF1E1F21"/>
        <rFont val="Tahoma"/>
        <family val="2"/>
      </rPr>
      <t xml:space="preserve">Transferencia pagos a terceros
</t>
    </r>
    <r>
      <rPr>
        <sz val="7.5"/>
        <color rgb="FF4F5457"/>
        <rFont val="Tahoma"/>
        <family val="2"/>
      </rPr>
      <t>Marticoppo sa 30717110389 63 0215628</t>
    </r>
  </si>
  <si>
    <r>
      <rPr>
        <sz val="8.5"/>
        <color rgb="FF1E1F21"/>
        <rFont val="Tahoma"/>
        <family val="2"/>
      </rPr>
      <t xml:space="preserve">Transf recibida cvu dif titular
</t>
    </r>
    <r>
      <rPr>
        <sz val="7.5"/>
        <color rgb="FF4F5457"/>
        <rFont val="Tahoma"/>
        <family val="2"/>
      </rPr>
      <t>De cobranza integral sa / /30717249921</t>
    </r>
  </si>
  <si>
    <r>
      <rPr>
        <sz val="8.5"/>
        <color rgb="FF1E1F21"/>
        <rFont val="Tahoma"/>
        <family val="2"/>
      </rPr>
      <t xml:space="preserve">Transferencia pagos a terceros
</t>
    </r>
    <r>
      <rPr>
        <sz val="7.5"/>
        <color rgb="FF4F5457"/>
        <rFont val="Tahoma"/>
        <family val="2"/>
      </rPr>
      <t>Cobranza integral sa 30717249921 63 0217399</t>
    </r>
  </si>
  <si>
    <r>
      <rPr>
        <sz val="8.5"/>
        <color rgb="FF1E1F21"/>
        <rFont val="Tahoma"/>
        <family val="2"/>
      </rPr>
      <t xml:space="preserve">Transferencia recibida
</t>
    </r>
    <r>
      <rPr>
        <sz val="7.5"/>
        <color rgb="FF4F5457"/>
        <rFont val="Tahoma"/>
        <family val="2"/>
      </rPr>
      <t>De servicios de pagos vir / varios - var / 30715086286</t>
    </r>
  </si>
  <si>
    <r>
      <rPr>
        <sz val="8.5"/>
        <color rgb="FF1E1F21"/>
        <rFont val="Tahoma"/>
        <family val="2"/>
      </rPr>
      <t xml:space="preserve">Transferencia pagos a terceros
</t>
    </r>
    <r>
      <rPr>
        <sz val="7.5"/>
        <color rgb="FF4F5457"/>
        <rFont val="Tahoma"/>
        <family val="2"/>
      </rPr>
      <t>Prestigio pagos sa 30716289636 63 5099604</t>
    </r>
  </si>
  <si>
    <r>
      <rPr>
        <sz val="8.5"/>
        <color rgb="FF1E1F21"/>
        <rFont val="Tahoma"/>
        <family val="2"/>
      </rPr>
      <t xml:space="preserve">Pagos ctas propias interbanking in
</t>
    </r>
    <r>
      <rPr>
        <sz val="7.5"/>
        <color rgb="FF4F5457"/>
        <rFont val="Tahoma"/>
        <family val="2"/>
      </rPr>
      <t>Worms argentina sa 30712013962 01 0885904</t>
    </r>
  </si>
  <si>
    <r>
      <rPr>
        <sz val="8.5"/>
        <color rgb="FF1E1F21"/>
        <rFont val="Tahoma"/>
        <family val="2"/>
      </rPr>
      <t xml:space="preserve">Pagos ctas propias interbanking in
</t>
    </r>
    <r>
      <rPr>
        <sz val="7.5"/>
        <color rgb="FF4F5457"/>
        <rFont val="Tahoma"/>
        <family val="2"/>
      </rPr>
      <t>Worms argentina sa 30712013962 01 0885910</t>
    </r>
  </si>
  <si>
    <r>
      <rPr>
        <sz val="8.5"/>
        <color rgb="FF1E1F21"/>
        <rFont val="Tahoma"/>
        <family val="2"/>
      </rPr>
      <t xml:space="preserve">Pago de servicios
</t>
    </r>
    <r>
      <rPr>
        <sz val="7.5"/>
        <color rgb="FF4F5457"/>
        <rFont val="Tahoma"/>
        <family val="2"/>
      </rPr>
      <t>Imp.afip: 3071201396224186265</t>
    </r>
  </si>
  <si>
    <r>
      <rPr>
        <sz val="8.5"/>
        <color rgb="FF1E1F21"/>
        <rFont val="Tahoma"/>
        <family val="2"/>
      </rPr>
      <t xml:space="preserve">Pagos ctas propias interbanking in
</t>
    </r>
    <r>
      <rPr>
        <sz val="7.5"/>
        <color rgb="FF4F5457"/>
        <rFont val="Tahoma"/>
        <family val="2"/>
      </rPr>
      <t>Worms argentina sa 30712013962 01 0886432</t>
    </r>
  </si>
  <si>
    <r>
      <rPr>
        <sz val="8.5"/>
        <color rgb="FF1E1F21"/>
        <rFont val="Tahoma"/>
        <family val="2"/>
      </rPr>
      <t xml:space="preserve">Transferencia recibida
</t>
    </r>
    <r>
      <rPr>
        <sz val="7.5"/>
        <color rgb="FF4F5457"/>
        <rFont val="Tahoma"/>
        <family val="2"/>
      </rPr>
      <t>De ruggiero/marcelo ezequ / - var / 20233269981</t>
    </r>
  </si>
  <si>
    <r>
      <rPr>
        <sz val="8.5"/>
        <color rgb="FF1E1F21"/>
        <rFont val="Tahoma"/>
        <family val="2"/>
      </rPr>
      <t xml:space="preserve">Regimen de recaudacion sircreb b
</t>
    </r>
    <r>
      <rPr>
        <sz val="7.5"/>
        <color rgb="FF4F5457"/>
        <rFont val="Tahoma"/>
        <family val="2"/>
      </rPr>
      <t>Responsable:30712013962 / 0,05% sobre $38.932.001,00</t>
    </r>
  </si>
  <si>
    <r>
      <rPr>
        <sz val="8.5"/>
        <color rgb="FF1E1F21"/>
        <rFont val="Tahoma"/>
        <family val="2"/>
      </rPr>
      <t xml:space="preserve">Adel iibb pcia misiones convenio
</t>
    </r>
    <r>
      <rPr>
        <sz val="7.5"/>
        <color rgb="FF4F5457"/>
        <rFont val="Tahoma"/>
        <family val="2"/>
      </rPr>
      <t>Responsable:30712013962 / 1,2250% sobre $38.932.001,00</t>
    </r>
  </si>
  <si>
    <r>
      <rPr>
        <sz val="8.5"/>
        <color rgb="FF1E1F21"/>
        <rFont val="Tahoma"/>
        <family val="2"/>
      </rPr>
      <t xml:space="preserve">Pagos ctas propias interbanking in
</t>
    </r>
    <r>
      <rPr>
        <sz val="7.5"/>
        <color rgb="FF4F5457"/>
        <rFont val="Tahoma"/>
        <family val="2"/>
      </rPr>
      <t>Worms argentina sa 30712013962 01 0207441</t>
    </r>
  </si>
  <si>
    <r>
      <rPr>
        <sz val="8.5"/>
        <color rgb="FF1E1F21"/>
        <rFont val="Tahoma"/>
        <family val="2"/>
      </rPr>
      <t xml:space="preserve">Pago de servicios
</t>
    </r>
    <r>
      <rPr>
        <sz val="7.5"/>
        <color rgb="FF4F5457"/>
        <rFont val="Tahoma"/>
        <family val="2"/>
      </rPr>
      <t>Amex: 376453710241008</t>
    </r>
  </si>
  <si>
    <r>
      <rPr>
        <sz val="8.5"/>
        <color rgb="FF1E1F21"/>
        <rFont val="Tahoma"/>
        <family val="2"/>
      </rPr>
      <t xml:space="preserve">Pago de servicios
</t>
    </r>
    <r>
      <rPr>
        <sz val="7.5"/>
        <color rgb="FF4F5457"/>
        <rFont val="Tahoma"/>
        <family val="2"/>
      </rPr>
      <t>Amex: 376452390241007</t>
    </r>
  </si>
  <si>
    <r>
      <rPr>
        <sz val="8.5"/>
        <color rgb="FF1E1F21"/>
        <rFont val="Tahoma"/>
        <family val="2"/>
      </rPr>
      <t xml:space="preserve">Transferencia recibida
</t>
    </r>
    <r>
      <rPr>
        <sz val="7.5"/>
        <color rgb="FF4F5457"/>
        <rFont val="Tahoma"/>
        <family val="2"/>
      </rPr>
      <t>De gestiones y cobranzas / varios - var / 30716504022</t>
    </r>
  </si>
  <si>
    <r>
      <rPr>
        <sz val="8.5"/>
        <color rgb="FF1E1F21"/>
        <rFont val="Tahoma"/>
        <family val="2"/>
      </rPr>
      <t xml:space="preserve">Credito transf online banking emp
</t>
    </r>
    <r>
      <rPr>
        <sz val="7.5"/>
        <color rgb="FF4F5457"/>
        <rFont val="Tahoma"/>
        <family val="2"/>
      </rPr>
      <t>De mutual 23 de julio / varios - var / 30710922086</t>
    </r>
  </si>
  <si>
    <r>
      <rPr>
        <sz val="8.5"/>
        <color rgb="FF1E1F21"/>
        <rFont val="Tahoma"/>
        <family val="2"/>
      </rPr>
      <t xml:space="preserve">Transferencia recibida
</t>
    </r>
    <r>
      <rPr>
        <sz val="7.5"/>
        <color rgb="FF4F5457"/>
        <rFont val="Tahoma"/>
        <family val="2"/>
      </rPr>
      <t>De pagos y transferencias / - var / 30716911388</t>
    </r>
  </si>
  <si>
    <r>
      <rPr>
        <sz val="8.5"/>
        <color rgb="FF1E1F21"/>
        <rFont val="Tahoma"/>
        <family val="2"/>
      </rPr>
      <t xml:space="preserve">Pago a proveedores recibido
</t>
    </r>
    <r>
      <rPr>
        <sz val="7.5"/>
        <color rgb="FF4F5457"/>
        <rFont val="Tahoma"/>
        <family val="2"/>
      </rPr>
      <t>Geo srl 30709287717 03 2469601</t>
    </r>
  </si>
  <si>
    <r>
      <rPr>
        <sz val="8.5"/>
        <color rgb="FF1E1F21"/>
        <rFont val="Tahoma"/>
        <family val="2"/>
      </rPr>
      <t xml:space="preserve">Pago de servicios
</t>
    </r>
    <r>
      <rPr>
        <sz val="7.5"/>
        <color rgb="FF4F5457"/>
        <rFont val="Tahoma"/>
        <family val="2"/>
      </rPr>
      <t>Omint empresa: 00962073</t>
    </r>
  </si>
  <si>
    <r>
      <rPr>
        <sz val="8.5"/>
        <color rgb="FF1E1F21"/>
        <rFont val="Tahoma"/>
        <family val="2"/>
      </rPr>
      <t xml:space="preserve">Pago a proveedores recibido
</t>
    </r>
    <r>
      <rPr>
        <sz val="7.5"/>
        <color rgb="FF4F5457"/>
        <rFont val="Tahoma"/>
        <family val="2"/>
      </rPr>
      <t>Boortmalt argentina s 30716158507 03 5603460</t>
    </r>
  </si>
  <si>
    <r>
      <rPr>
        <sz val="8.5"/>
        <color rgb="FF1E1F21"/>
        <rFont val="Tahoma"/>
        <family val="2"/>
      </rPr>
      <t xml:space="preserve">Adel iibb pcia misiones convenio
</t>
    </r>
    <r>
      <rPr>
        <sz val="7.5"/>
        <color rgb="FF4F5457"/>
        <rFont val="Tahoma"/>
        <family val="2"/>
      </rPr>
      <t>Responsable:30712013962 / 1,2250% sobre $12.599.297,95</t>
    </r>
  </si>
  <si>
    <r>
      <rPr>
        <sz val="8.5"/>
        <color rgb="FF1E1F21"/>
        <rFont val="Tahoma"/>
        <family val="2"/>
      </rPr>
      <t xml:space="preserve">Regimen de recaudacion sircreb b
</t>
    </r>
    <r>
      <rPr>
        <sz val="7.5"/>
        <color rgb="FF4F5457"/>
        <rFont val="Tahoma"/>
        <family val="2"/>
      </rPr>
      <t>Responsable:30712013962 / 0,05% sobre $12.599.297,95</t>
    </r>
  </si>
  <si>
    <r>
      <rPr>
        <sz val="8.5"/>
        <color rgb="FF1E1F21"/>
        <rFont val="Tahoma"/>
        <family val="2"/>
      </rPr>
      <t xml:space="preserve">Pagos ctas propias interbanking in
</t>
    </r>
    <r>
      <rPr>
        <sz val="7.5"/>
        <color rgb="FF4F5457"/>
        <rFont val="Tahoma"/>
        <family val="2"/>
      </rPr>
      <t>Worms argentina sa 30712013962 01 0204318</t>
    </r>
  </si>
  <si>
    <r>
      <rPr>
        <sz val="8.5"/>
        <color rgb="FF1E1F21"/>
        <rFont val="Tahoma"/>
        <family val="2"/>
      </rPr>
      <t xml:space="preserve">Transferencia recibida
</t>
    </r>
    <r>
      <rPr>
        <sz val="7.5"/>
        <color rgb="FF4F5457"/>
        <rFont val="Tahoma"/>
        <family val="2"/>
      </rPr>
      <t>De silvina/carnero / - var / 27236951516</t>
    </r>
  </si>
  <si>
    <r>
      <rPr>
        <sz val="8.5"/>
        <color rgb="FF1E1F21"/>
        <rFont val="Tahoma"/>
        <family val="2"/>
      </rPr>
      <t xml:space="preserve">Transferencia recibida - credin
</t>
    </r>
    <r>
      <rPr>
        <sz val="7.5"/>
        <color rgb="FF4F5457"/>
        <rFont val="Tahoma"/>
        <family val="2"/>
      </rPr>
      <t>Id debin d4ro172vzmp5mkdnkj3qe6 cuit 27236951516</t>
    </r>
  </si>
  <si>
    <r>
      <rPr>
        <sz val="8.5"/>
        <color rgb="FF1E1F21"/>
        <rFont val="Tahoma"/>
        <family val="2"/>
      </rPr>
      <t xml:space="preserve">Pagos ctas propias interbanking in
</t>
    </r>
    <r>
      <rPr>
        <sz val="7.5"/>
        <color rgb="FF4F5457"/>
        <rFont val="Tahoma"/>
        <family val="2"/>
      </rPr>
      <t>Worms argentina sa 30712013962 01 1603742</t>
    </r>
  </si>
  <si>
    <r>
      <rPr>
        <sz val="8.5"/>
        <color rgb="FF1E1F21"/>
        <rFont val="Tahoma"/>
        <family val="2"/>
      </rPr>
      <t xml:space="preserve">Transferencia recibida - credin
</t>
    </r>
    <r>
      <rPr>
        <sz val="7.5"/>
        <color rgb="FF4F5457"/>
        <rFont val="Tahoma"/>
        <family val="2"/>
      </rPr>
      <t>Id debin 3d5w612e68xg1yl2gxyvrl cuit 30529398227</t>
    </r>
  </si>
  <si>
    <r>
      <rPr>
        <sz val="8.5"/>
        <color rgb="FF1E1F21"/>
        <rFont val="Tahoma"/>
        <family val="2"/>
      </rPr>
      <t xml:space="preserve">Pagos ctas propias interbanking in
</t>
    </r>
    <r>
      <rPr>
        <sz val="7.5"/>
        <color rgb="FF4F5457"/>
        <rFont val="Tahoma"/>
        <family val="2"/>
      </rPr>
      <t>Worms argentina sa 30712013962 01 0230153</t>
    </r>
  </si>
  <si>
    <r>
      <rPr>
        <sz val="8.5"/>
        <color rgb="FF1E1F21"/>
        <rFont val="Tahoma"/>
        <family val="2"/>
      </rPr>
      <t xml:space="preserve">Pago a proveedores recibido
</t>
    </r>
    <r>
      <rPr>
        <sz val="7.5"/>
        <color rgb="FF4F5457"/>
        <rFont val="Tahoma"/>
        <family val="2"/>
      </rPr>
      <t>Mutual 23 de julio 30710922086 03 5769862</t>
    </r>
  </si>
  <si>
    <r>
      <rPr>
        <sz val="8.5"/>
        <color rgb="FF1E1F21"/>
        <rFont val="Tahoma"/>
        <family val="2"/>
      </rPr>
      <t xml:space="preserve">Pagos ctas propias interbanking in
</t>
    </r>
    <r>
      <rPr>
        <sz val="7.5"/>
        <color rgb="FF4F5457"/>
        <rFont val="Tahoma"/>
        <family val="2"/>
      </rPr>
      <t>Worms argentina sa 30712013962 01 1604061</t>
    </r>
  </si>
  <si>
    <r>
      <rPr>
        <sz val="8.5"/>
        <color rgb="FF1E1F21"/>
        <rFont val="Tahoma"/>
        <family val="2"/>
      </rPr>
      <t xml:space="preserve">Credito transferencia por internet
</t>
    </r>
    <r>
      <rPr>
        <sz val="7.5"/>
        <color rgb="FF4F5457"/>
        <rFont val="Tahoma"/>
        <family val="2"/>
      </rPr>
      <t>De asociacion mutual 23 / - var / 30714094226</t>
    </r>
  </si>
  <si>
    <r>
      <rPr>
        <sz val="8.5"/>
        <color rgb="FF1E1F21"/>
        <rFont val="Tahoma"/>
        <family val="2"/>
      </rPr>
      <t xml:space="preserve">Pago a proveedores recibido
</t>
    </r>
    <r>
      <rPr>
        <sz val="7.5"/>
        <color rgb="FF4F5457"/>
        <rFont val="Tahoma"/>
        <family val="2"/>
      </rPr>
      <t>Geo srl 30709287717 03 2431405</t>
    </r>
  </si>
  <si>
    <r>
      <rPr>
        <sz val="8.5"/>
        <color rgb="FF1E1F21"/>
        <rFont val="Tahoma"/>
        <family val="2"/>
      </rPr>
      <t xml:space="preserve">Pago a proveedores recibido
</t>
    </r>
    <r>
      <rPr>
        <sz val="7.5"/>
        <color rgb="FF4F5457"/>
        <rFont val="Tahoma"/>
        <family val="2"/>
      </rPr>
      <t>Explora s. a. 33709699879 03 5791227</t>
    </r>
  </si>
  <si>
    <r>
      <rPr>
        <sz val="8.5"/>
        <color rgb="FF1E1F21"/>
        <rFont val="Tahoma"/>
        <family val="2"/>
      </rPr>
      <t xml:space="preserve">Transferencia realizada
</t>
    </r>
    <r>
      <rPr>
        <sz val="7.5"/>
        <color rgb="FF4F5457"/>
        <rFont val="Tahoma"/>
        <family val="2"/>
      </rPr>
      <t>A perganeda pedro francis / factura - fac / 20167455175</t>
    </r>
  </si>
  <si>
    <r>
      <rPr>
        <sz val="8.5"/>
        <color rgb="FF1E1F21"/>
        <rFont val="Tahoma"/>
        <family val="2"/>
      </rPr>
      <t xml:space="preserve">Transferencia realizada
</t>
    </r>
    <r>
      <rPr>
        <sz val="7.5"/>
        <color rgb="FF4F5457"/>
        <rFont val="Tahoma"/>
        <family val="2"/>
      </rPr>
      <t>A ind frigorificas los / varios - var / 30715468111</t>
    </r>
  </si>
  <si>
    <r>
      <rPr>
        <sz val="8.5"/>
        <color rgb="FF1E1F21"/>
        <rFont val="Tahoma"/>
        <family val="2"/>
      </rPr>
      <t xml:space="preserve">Transferencia recibida
</t>
    </r>
    <r>
      <rPr>
        <sz val="7.5"/>
        <color rgb="FF4F5457"/>
        <rFont val="Tahoma"/>
        <family val="2"/>
      </rPr>
      <t>De calamari/gustavo nesto / - var / 20214170796</t>
    </r>
  </si>
  <si>
    <r>
      <rPr>
        <sz val="8.5"/>
        <color rgb="FF1E1F21"/>
        <rFont val="Tahoma"/>
        <family val="2"/>
      </rPr>
      <t xml:space="preserve">Adel iibb pcia misiones convenio
</t>
    </r>
    <r>
      <rPr>
        <sz val="7.5"/>
        <color rgb="FF4F5457"/>
        <rFont val="Tahoma"/>
        <family val="2"/>
      </rPr>
      <t>Responsable:30712013962 / 1,2250% sobre $17.167.616,83</t>
    </r>
  </si>
  <si>
    <r>
      <rPr>
        <sz val="8.5"/>
        <color rgb="FF1E1F21"/>
        <rFont val="Tahoma"/>
        <family val="2"/>
      </rPr>
      <t xml:space="preserve">Regimen de recaudacion sircreb b
</t>
    </r>
    <r>
      <rPr>
        <sz val="7.5"/>
        <color rgb="FF4F5457"/>
        <rFont val="Tahoma"/>
        <family val="2"/>
      </rPr>
      <t>Responsable:30712013962 / 0,05% sobre $17.167.616,83</t>
    </r>
  </si>
  <si>
    <r>
      <rPr>
        <sz val="8.5"/>
        <color rgb="FF1E1F21"/>
        <rFont val="Tahoma"/>
        <family val="2"/>
      </rPr>
      <t xml:space="preserve">Pagos ctas propias interbanking in
</t>
    </r>
    <r>
      <rPr>
        <sz val="7.5"/>
        <color rgb="FF4F5457"/>
        <rFont val="Tahoma"/>
        <family val="2"/>
      </rPr>
      <t>Worms argentina s a 30712013962 01 2474560</t>
    </r>
  </si>
  <si>
    <r>
      <rPr>
        <sz val="8.5"/>
        <color rgb="FF1E1F21"/>
        <rFont val="Tahoma"/>
        <family val="2"/>
      </rPr>
      <t xml:space="preserve">Pago a proveedores recibido
</t>
    </r>
    <r>
      <rPr>
        <sz val="7.5"/>
        <color rgb="FF4F5457"/>
        <rFont val="Tahoma"/>
        <family val="2"/>
      </rPr>
      <t>Clean city s.a 30711481512 03 0948393</t>
    </r>
  </si>
  <si>
    <r>
      <rPr>
        <sz val="8.5"/>
        <color rgb="FF1E1F21"/>
        <rFont val="Tahoma"/>
        <family val="2"/>
      </rPr>
      <t xml:space="preserve">Pago a proveedores recibido
</t>
    </r>
    <r>
      <rPr>
        <sz val="7.5"/>
        <color rgb="FF4F5457"/>
        <rFont val="Tahoma"/>
        <family val="2"/>
      </rPr>
      <t>Geo srl 30709287717 03 2479888</t>
    </r>
  </si>
  <si>
    <r>
      <rPr>
        <sz val="8.5"/>
        <color rgb="FF1E1F21"/>
        <rFont val="Tahoma"/>
        <family val="2"/>
      </rPr>
      <t xml:space="preserve">Transferencia realizada
</t>
    </r>
    <r>
      <rPr>
        <sz val="7.5"/>
        <color rgb="FF4F5457"/>
        <rFont val="Tahoma"/>
        <family val="2"/>
      </rPr>
      <t>A ministerio de ambiente / varios - var / 30715112945</t>
    </r>
  </si>
  <si>
    <r>
      <rPr>
        <sz val="8.5"/>
        <color rgb="FF1E1F21"/>
        <rFont val="Tahoma"/>
        <family val="2"/>
      </rPr>
      <t xml:space="preserve">Regimen de recaudacion sircreb b
</t>
    </r>
    <r>
      <rPr>
        <sz val="7.5"/>
        <color rgb="FF4F5457"/>
        <rFont val="Tahoma"/>
        <family val="2"/>
      </rPr>
      <t>Responsable:30712013962 / 0,05% sobre $1.503.772,49</t>
    </r>
  </si>
  <si>
    <r>
      <rPr>
        <sz val="8.5"/>
        <color rgb="FF1E1F21"/>
        <rFont val="Tahoma"/>
        <family val="2"/>
      </rPr>
      <t xml:space="preserve">Adel iibb pcia misiones convenio
</t>
    </r>
    <r>
      <rPr>
        <sz val="7.5"/>
        <color rgb="FF4F5457"/>
        <rFont val="Tahoma"/>
        <family val="2"/>
      </rPr>
      <t>Responsable:30712013962 / 1,2250% sobre $1.503.772,49</t>
    </r>
  </si>
  <si>
    <r>
      <rPr>
        <sz val="8.5"/>
        <color rgb="FF1E1F21"/>
        <rFont val="Tahoma"/>
        <family val="2"/>
      </rPr>
      <t xml:space="preserve">Pagos ctas propias interbanking in
</t>
    </r>
    <r>
      <rPr>
        <sz val="7.5"/>
        <color rgb="FF4F5457"/>
        <rFont val="Tahoma"/>
        <family val="2"/>
      </rPr>
      <t>Worms argentina s a 30712013962 01 2424275</t>
    </r>
  </si>
  <si>
    <r>
      <rPr>
        <sz val="8.5"/>
        <color rgb="FF1E1F21"/>
        <rFont val="Tahoma"/>
        <family val="2"/>
      </rPr>
      <t xml:space="preserve">Pagos ctas propias interbanking in
</t>
    </r>
    <r>
      <rPr>
        <sz val="7.5"/>
        <color rgb="FF4F5457"/>
        <rFont val="Tahoma"/>
        <family val="2"/>
      </rPr>
      <t>Worms argentina sa 30712013962 01 0816815</t>
    </r>
  </si>
  <si>
    <r>
      <rPr>
        <sz val="8.5"/>
        <color rgb="FF1E1F21"/>
        <rFont val="Tahoma"/>
        <family val="2"/>
      </rPr>
      <t xml:space="preserve">Pagos ctas propias interbanking in
</t>
    </r>
    <r>
      <rPr>
        <sz val="7.5"/>
        <color rgb="FF4F5457"/>
        <rFont val="Tahoma"/>
        <family val="2"/>
      </rPr>
      <t>Worms argentina s a 30712013962 01 2434106</t>
    </r>
  </si>
  <si>
    <r>
      <rPr>
        <sz val="8.5"/>
        <color rgb="FF1E1F21"/>
        <rFont val="Tahoma"/>
        <family val="2"/>
      </rPr>
      <t xml:space="preserve">Debito transf. online banking emp
</t>
    </r>
    <r>
      <rPr>
        <sz val="7.5"/>
        <color rgb="FF4F5457"/>
        <rFont val="Tahoma"/>
        <family val="2"/>
      </rPr>
      <t>A ezequiel jesus javier t / varios - var / 20276685113</t>
    </r>
  </si>
  <si>
    <r>
      <rPr>
        <sz val="8.5"/>
        <color rgb="FF1E1F21"/>
        <rFont val="Tahoma"/>
        <family val="2"/>
      </rPr>
      <t xml:space="preserve">Pago a proveedores recibido
</t>
    </r>
    <r>
      <rPr>
        <sz val="7.5"/>
        <color rgb="FF4F5457"/>
        <rFont val="Tahoma"/>
        <family val="2"/>
      </rPr>
      <t>Boortmalt argentina s 30716158507 03 6183096</t>
    </r>
  </si>
  <si>
    <r>
      <rPr>
        <sz val="8.5"/>
        <color rgb="FF1E1F21"/>
        <rFont val="Tahoma"/>
        <family val="2"/>
      </rPr>
      <t xml:space="preserve">Adel iibb pcia misiones convenio
</t>
    </r>
    <r>
      <rPr>
        <sz val="7.5"/>
        <color rgb="FF4F5457"/>
        <rFont val="Tahoma"/>
        <family val="2"/>
      </rPr>
      <t>Responsable:30712013962 / 1,2250% sobre $280.345,47</t>
    </r>
  </si>
  <si>
    <r>
      <rPr>
        <sz val="8.5"/>
        <color rgb="FF1E1F21"/>
        <rFont val="Tahoma"/>
        <family val="2"/>
      </rPr>
      <t xml:space="preserve">Regimen de recaudacion sircreb b
</t>
    </r>
    <r>
      <rPr>
        <sz val="7.5"/>
        <color rgb="FF4F5457"/>
        <rFont val="Tahoma"/>
        <family val="2"/>
      </rPr>
      <t>Responsable:30712013962 / 0,05% sobre $280.345,47</t>
    </r>
  </si>
  <si>
    <r>
      <rPr>
        <sz val="8.5"/>
        <color rgb="FF1E1F21"/>
        <rFont val="Tahoma"/>
        <family val="2"/>
      </rPr>
      <t>Echeq clearing recibido 48hs</t>
    </r>
  </si>
  <si>
    <r>
      <rPr>
        <sz val="8.5"/>
        <color rgb="FF1E1F21"/>
        <rFont val="Tahoma"/>
        <family val="2"/>
      </rPr>
      <t xml:space="preserve">Pagos ctas propias interbanking in
</t>
    </r>
    <r>
      <rPr>
        <sz val="7.5"/>
        <color rgb="FF4F5457"/>
        <rFont val="Tahoma"/>
        <family val="2"/>
      </rPr>
      <t>Worms argentina s a 30712013962 01 2460992</t>
    </r>
  </si>
  <si>
    <r>
      <rPr>
        <sz val="8.5"/>
        <color rgb="FF1E1F21"/>
        <rFont val="Tahoma"/>
        <family val="2"/>
      </rPr>
      <t xml:space="preserve">Pagos ctas propias interbanking in
</t>
    </r>
    <r>
      <rPr>
        <sz val="7.5"/>
        <color rgb="FF4F5457"/>
        <rFont val="Tahoma"/>
        <family val="2"/>
      </rPr>
      <t>Worms argentina s a 30712013962 01 2466088</t>
    </r>
  </si>
  <si>
    <r>
      <rPr>
        <sz val="8.5"/>
        <color rgb="FF1E1F21"/>
        <rFont val="Tahoma"/>
        <family val="2"/>
      </rPr>
      <t>Comision control e inform al bcra</t>
    </r>
  </si>
  <si>
    <r>
      <rPr>
        <sz val="8.5"/>
        <color rgb="FF1E1F21"/>
        <rFont val="Tahoma"/>
        <family val="2"/>
      </rPr>
      <t>Echeq canje interno recibido 24hs</t>
    </r>
  </si>
  <si>
    <r>
      <rPr>
        <sz val="8.5"/>
        <color rgb="FF1E1F21"/>
        <rFont val="Tahoma"/>
        <family val="2"/>
      </rPr>
      <t>Comision por servicio de cuenta</t>
    </r>
  </si>
  <si>
    <r>
      <rPr>
        <sz val="8.5"/>
        <color rgb="FF1E1F21"/>
        <rFont val="Tahoma"/>
        <family val="2"/>
      </rPr>
      <t>Comision movs mensuales clearing</t>
    </r>
  </si>
  <si>
    <r>
      <rPr>
        <sz val="8.5"/>
        <color rgb="FF1E1F21"/>
        <rFont val="Tahoma"/>
        <family val="2"/>
      </rPr>
      <t xml:space="preserve">Pagos ctas propias interbanking in
</t>
    </r>
    <r>
      <rPr>
        <sz val="7.5"/>
        <color rgb="FF4F5457"/>
        <rFont val="Tahoma"/>
        <family val="2"/>
      </rPr>
      <t>Worms argentina sa 30712013962 01 0210952</t>
    </r>
  </si>
  <si>
    <r>
      <rPr>
        <sz val="8.5"/>
        <color rgb="FF1E1F21"/>
        <rFont val="Tahoma"/>
        <family val="2"/>
      </rPr>
      <t xml:space="preserve">Pago a proveedores recibido
</t>
    </r>
    <r>
      <rPr>
        <sz val="7.5"/>
        <color rgb="FF4F5457"/>
        <rFont val="Tahoma"/>
        <family val="2"/>
      </rPr>
      <t>Mutual 23 de julio 30710922086 03 6400759</t>
    </r>
  </si>
  <si>
    <r>
      <rPr>
        <sz val="8.5"/>
        <color rgb="FF1E1F21"/>
        <rFont val="Tahoma"/>
        <family val="2"/>
      </rPr>
      <t xml:space="preserve">Regimen de recaudacion sircreb b
</t>
    </r>
    <r>
      <rPr>
        <sz val="7.5"/>
        <color rgb="FF4F5457"/>
        <rFont val="Tahoma"/>
        <family val="2"/>
      </rPr>
      <t>Responsable:30712013962 / 0,05% sobre $800,00</t>
    </r>
  </si>
  <si>
    <r>
      <rPr>
        <sz val="8.5"/>
        <color rgb="FF1E1F21"/>
        <rFont val="Tahoma"/>
        <family val="2"/>
      </rPr>
      <t xml:space="preserve">Adel iibb pcia misiones convenio
</t>
    </r>
    <r>
      <rPr>
        <sz val="7.5"/>
        <color rgb="FF4F5457"/>
        <rFont val="Tahoma"/>
        <family val="2"/>
      </rPr>
      <t>Responsable:30712013962 / 1,2250% sobre $800,00</t>
    </r>
  </si>
  <si>
    <r>
      <rPr>
        <sz val="8.5"/>
        <color rgb="FF1E1F21"/>
        <rFont val="Tahoma"/>
        <family val="2"/>
      </rPr>
      <t xml:space="preserve">Cheq camara federal elect interior
</t>
    </r>
    <r>
      <rPr>
        <sz val="7.5"/>
        <color rgb="FF4F5457"/>
        <rFont val="Tahoma"/>
        <family val="2"/>
      </rPr>
      <t>Tarj nro. 0002</t>
    </r>
  </si>
  <si>
    <r>
      <rPr>
        <sz val="8.5"/>
        <color rgb="FF1E1F21"/>
        <rFont val="Tahoma"/>
        <family val="2"/>
      </rPr>
      <t xml:space="preserve">Transferencia recibida
</t>
    </r>
    <r>
      <rPr>
        <sz val="7.5"/>
        <color rgb="FF4F5457"/>
        <rFont val="Tahoma"/>
        <family val="2"/>
      </rPr>
      <t>De pelizza y cia sa / - var / 33538440979</t>
    </r>
  </si>
  <si>
    <r>
      <rPr>
        <sz val="8.5"/>
        <color rgb="FF1E1F21"/>
        <rFont val="Tahoma"/>
        <family val="2"/>
      </rPr>
      <t xml:space="preserve">Transferencia pagos a terceros
</t>
    </r>
    <r>
      <rPr>
        <sz val="7.5"/>
        <color rgb="FF4F5457"/>
        <rFont val="Tahoma"/>
        <family val="2"/>
      </rPr>
      <t>Agritotal sa 30717082261 63 0216296</t>
    </r>
  </si>
  <si>
    <r>
      <rPr>
        <sz val="8.5"/>
        <color rgb="FF1E1F21"/>
        <rFont val="Tahoma"/>
        <family val="2"/>
      </rPr>
      <t xml:space="preserve">Pago a proveedores recibido
</t>
    </r>
    <r>
      <rPr>
        <sz val="7.5"/>
        <color rgb="FF4F5457"/>
        <rFont val="Tahoma"/>
        <family val="2"/>
      </rPr>
      <t>Nitrum sa 30716300184 03 1808680</t>
    </r>
  </si>
  <si>
    <r>
      <rPr>
        <sz val="8.5"/>
        <color rgb="FF1E1F21"/>
        <rFont val="Tahoma"/>
        <family val="2"/>
      </rPr>
      <t xml:space="preserve">Transferencia recibida
</t>
    </r>
    <r>
      <rPr>
        <sz val="7.5"/>
        <color rgb="FF4F5457"/>
        <rFont val="Tahoma"/>
        <family val="2"/>
      </rPr>
      <t>De estancia el indio sa / var var - var / 30717380092</t>
    </r>
  </si>
  <si>
    <r>
      <rPr>
        <sz val="8.5"/>
        <color rgb="FF1E1F21"/>
        <rFont val="Tahoma"/>
        <family val="2"/>
      </rPr>
      <t>Cobranzas de importacion</t>
    </r>
  </si>
  <si>
    <r>
      <rPr>
        <b/>
        <vertAlign val="superscript"/>
        <sz val="10"/>
        <color rgb="FF1E1F21"/>
        <rFont val="Trebuchet MS"/>
        <family val="2"/>
      </rPr>
      <t xml:space="preserve">Saldo total                     </t>
    </r>
    <r>
      <rPr>
        <b/>
        <sz val="12"/>
        <color rgb="FF1E1F21"/>
        <rFont val="Trebuchet MS"/>
        <family val="2"/>
      </rPr>
      <t>$ 950.733,21</t>
    </r>
  </si>
  <si>
    <r>
      <rPr>
        <b/>
        <sz val="14"/>
        <color rgb="FF1E1F21"/>
        <rFont val="Trebuchet MS"/>
        <family val="2"/>
      </rPr>
      <t xml:space="preserve">Detalle impositivo
</t>
    </r>
    <r>
      <rPr>
        <b/>
        <sz val="11"/>
        <color rgb="FF1E1F21"/>
        <rFont val="Trebuchet MS"/>
        <family val="2"/>
      </rPr>
      <t xml:space="preserve">Cuenta Corriente en pesos Nº 464-000240/2 </t>
    </r>
    <r>
      <rPr>
        <b/>
        <sz val="8"/>
        <color rgb="FF4F5457"/>
        <rFont val="Trebuchet MS"/>
        <family val="2"/>
      </rPr>
      <t xml:space="preserve">CBU: </t>
    </r>
    <r>
      <rPr>
        <sz val="8"/>
        <color rgb="FF4F5457"/>
        <rFont val="Tahoma"/>
        <family val="2"/>
      </rPr>
      <t>0720464120000000024022</t>
    </r>
  </si>
  <si>
    <r>
      <rPr>
        <sz val="7"/>
        <color rgb="FF4F5457"/>
        <rFont val="Tahoma"/>
        <family val="2"/>
      </rPr>
      <t>Tipo de impuesto</t>
    </r>
  </si>
  <si>
    <r>
      <rPr>
        <sz val="7"/>
        <color rgb="FF4F5457"/>
        <rFont val="Tahoma"/>
        <family val="2"/>
      </rPr>
      <t>Importe</t>
    </r>
  </si>
  <si>
    <r>
      <rPr>
        <sz val="8"/>
        <color rgb="FF1E1F21"/>
        <rFont val="Tahoma"/>
        <family val="2"/>
      </rPr>
      <t xml:space="preserve">Total Retención Impuesto Ley 25.413
</t>
    </r>
    <r>
      <rPr>
        <sz val="7"/>
        <color rgb="FF4F5457"/>
        <rFont val="Tahoma"/>
        <family val="2"/>
      </rPr>
      <t>por débitos</t>
    </r>
  </si>
  <si>
    <r>
      <rPr>
        <sz val="8"/>
        <color rgb="FF1E1F21"/>
        <rFont val="Tahoma"/>
        <family val="2"/>
      </rPr>
      <t xml:space="preserve">Total Retención Impuesto Ley 25.413
</t>
    </r>
    <r>
      <rPr>
        <sz val="7"/>
        <color rgb="FF4F5457"/>
        <rFont val="Tahoma"/>
        <family val="2"/>
      </rPr>
      <t>por créditos alícuota 6 por mil</t>
    </r>
  </si>
  <si>
    <r>
      <rPr>
        <b/>
        <sz val="8"/>
        <color rgb="FF4F5457"/>
        <rFont val="Trebuchet MS"/>
        <family val="2"/>
      </rPr>
      <t xml:space="preserve">Cuenta Corriente en pesos Nº 464-000240/2  CBU: </t>
    </r>
    <r>
      <rPr>
        <sz val="8"/>
        <color rgb="FF4F5457"/>
        <rFont val="Tahoma"/>
        <family val="2"/>
      </rPr>
      <t>0720464120000000024022</t>
    </r>
  </si>
  <si>
    <r>
      <rPr>
        <sz val="8"/>
        <color rgb="FF1E1F21"/>
        <rFont val="Tahoma"/>
        <family val="2"/>
      </rPr>
      <t xml:space="preserve">Total Retención Impuesto a los Ingresos Brutos
</t>
    </r>
    <r>
      <rPr>
        <sz val="7"/>
        <color rgb="FF4F5457"/>
        <rFont val="Tahoma"/>
        <family val="2"/>
      </rPr>
      <t>Misiones en el período</t>
    </r>
  </si>
  <si>
    <r>
      <rPr>
        <sz val="8"/>
        <color rgb="FF1E1F21"/>
        <rFont val="Tahoma"/>
        <family val="2"/>
      </rPr>
      <t xml:space="preserve">Total Retención Régimen de Recaudación SIRCREB
</t>
    </r>
    <r>
      <rPr>
        <sz val="7"/>
        <color rgb="FF4F5457"/>
        <rFont val="Tahoma"/>
        <family val="2"/>
      </rPr>
      <t>en el período de emisión</t>
    </r>
  </si>
  <si>
    <r>
      <rPr>
        <b/>
        <sz val="14"/>
        <color rgb="FF1E1F21"/>
        <rFont val="Trebuchet MS"/>
        <family val="2"/>
      </rPr>
      <t xml:space="preserve">Comisiones
</t>
    </r>
    <r>
      <rPr>
        <b/>
        <sz val="11"/>
        <color rgb="FF1E1F21"/>
        <rFont val="Trebuchet MS"/>
        <family val="2"/>
      </rPr>
      <t>Cuenta Corriente en pesos Nº 464-000240/2</t>
    </r>
  </si>
  <si>
    <r>
      <rPr>
        <sz val="6"/>
        <color rgb="FF4F5457"/>
        <rFont val="Tahoma"/>
        <family val="2"/>
      </rPr>
      <t>Fecha desde</t>
    </r>
  </si>
  <si>
    <r>
      <rPr>
        <sz val="6"/>
        <color rgb="FF4F5457"/>
        <rFont val="Tahoma"/>
        <family val="2"/>
      </rPr>
      <t>Fecha hasta</t>
    </r>
  </si>
  <si>
    <r>
      <rPr>
        <sz val="6"/>
        <color rgb="FF4F5457"/>
        <rFont val="Tahoma"/>
        <family val="2"/>
      </rPr>
      <t>Cuenta origen</t>
    </r>
  </si>
  <si>
    <r>
      <rPr>
        <sz val="6"/>
        <color rgb="FF4F5457"/>
        <rFont val="Tahoma"/>
        <family val="2"/>
      </rPr>
      <t>Cantidad de movimientos</t>
    </r>
  </si>
  <si>
    <r>
      <rPr>
        <sz val="6"/>
        <color rgb="FF4F5457"/>
        <rFont val="Tahoma"/>
        <family val="2"/>
      </rPr>
      <t>Precio unitario</t>
    </r>
  </si>
  <si>
    <r>
      <rPr>
        <sz val="6"/>
        <color rgb="FF4F5457"/>
        <rFont val="Tahoma"/>
        <family val="2"/>
      </rPr>
      <t>Total</t>
    </r>
  </si>
  <si>
    <r>
      <rPr>
        <sz val="8"/>
        <color rgb="FF1E1F21"/>
        <rFont val="Tahoma"/>
        <family val="2"/>
      </rPr>
      <t>464-000240/2</t>
    </r>
  </si>
  <si>
    <r>
      <rPr>
        <sz val="8"/>
        <color rgb="FF1E1F21"/>
        <rFont val="Tahoma"/>
        <family val="2"/>
      </rPr>
      <t>Com.movim mensuales clearing</t>
    </r>
  </si>
  <si>
    <r>
      <rPr>
        <b/>
        <sz val="14"/>
        <color rgb="FF1E1F21"/>
        <rFont val="Trebuchet MS"/>
        <family val="2"/>
      </rPr>
      <t xml:space="preserve">Tasas de Acuerdos y Descubierto
</t>
    </r>
    <r>
      <rPr>
        <b/>
        <sz val="11"/>
        <color rgb="FF1E1F21"/>
        <rFont val="Trebuchet MS"/>
        <family val="2"/>
      </rPr>
      <t>Cuenta Corriente en pesos Nº 464-000240/2</t>
    </r>
  </si>
  <si>
    <r>
      <rPr>
        <sz val="6"/>
        <color rgb="FF4F5457"/>
        <rFont val="Tahoma"/>
        <family val="2"/>
      </rPr>
      <t>Tipo</t>
    </r>
  </si>
  <si>
    <r>
      <rPr>
        <sz val="6"/>
        <color rgb="FF4F5457"/>
        <rFont val="Tahoma"/>
        <family val="2"/>
      </rPr>
      <t>Número</t>
    </r>
  </si>
  <si>
    <r>
      <rPr>
        <sz val="6"/>
        <color rgb="FF4F5457"/>
        <rFont val="Tahoma"/>
        <family val="2"/>
      </rPr>
      <t>Límite</t>
    </r>
  </si>
  <si>
    <r>
      <rPr>
        <sz val="6"/>
        <color rgb="FF4F5457"/>
        <rFont val="Tahoma"/>
        <family val="2"/>
      </rPr>
      <t>Vencimiento</t>
    </r>
  </si>
  <si>
    <r>
      <rPr>
        <sz val="6"/>
        <color rgb="FF4F5457"/>
        <rFont val="Tahoma"/>
        <family val="2"/>
      </rPr>
      <t>Utilizado desde</t>
    </r>
  </si>
  <si>
    <r>
      <rPr>
        <sz val="6"/>
        <color rgb="FF4F5457"/>
        <rFont val="Tahoma"/>
        <family val="2"/>
      </rPr>
      <t>Utilizado hasta</t>
    </r>
  </si>
  <si>
    <r>
      <rPr>
        <sz val="6"/>
        <color rgb="FF4F5457"/>
        <rFont val="Tahoma"/>
        <family val="2"/>
      </rPr>
      <t>TNA</t>
    </r>
  </si>
  <si>
    <r>
      <rPr>
        <sz val="6"/>
        <color rgb="FF4F5457"/>
        <rFont val="Tahoma"/>
        <family val="2"/>
      </rPr>
      <t>TEA</t>
    </r>
  </si>
  <si>
    <r>
      <rPr>
        <sz val="6"/>
        <color rgb="FF4F5457"/>
        <rFont val="Tahoma"/>
        <family val="2"/>
      </rPr>
      <t>CFTEA</t>
    </r>
  </si>
  <si>
    <r>
      <rPr>
        <sz val="6"/>
        <color rgb="FF4F5457"/>
        <rFont val="Tahoma"/>
        <family val="2"/>
      </rPr>
      <t>Interés cobrado</t>
    </r>
  </si>
  <si>
    <r>
      <rPr>
        <sz val="8"/>
        <color rgb="FF1E1F21"/>
        <rFont val="Tahoma"/>
        <family val="2"/>
      </rPr>
      <t>Excedido</t>
    </r>
  </si>
  <si>
    <r>
      <rPr>
        <sz val="8"/>
        <color rgb="FF1E1F21"/>
        <rFont val="Tahoma"/>
        <family val="2"/>
      </rPr>
      <t>-</t>
    </r>
  </si>
  <si>
    <r>
      <rPr>
        <sz val="8"/>
        <color rgb="FF1E1F21"/>
        <rFont val="Tahoma"/>
        <family val="2"/>
      </rPr>
      <t>$ -</t>
    </r>
  </si>
  <si>
    <r>
      <rPr>
        <sz val="8"/>
        <color rgb="FF1E1F21"/>
        <rFont val="Tahoma"/>
        <family val="2"/>
      </rPr>
      <t xml:space="preserve">116,94
</t>
    </r>
    <r>
      <rPr>
        <sz val="8"/>
        <color rgb="FF1E1F21"/>
        <rFont val="Tahoma"/>
        <family val="2"/>
      </rPr>
      <t>%</t>
    </r>
  </si>
  <si>
    <r>
      <rPr>
        <b/>
        <sz val="20"/>
        <color rgb="FF1E1F21"/>
        <rFont val="Trebuchet MS"/>
        <family val="2"/>
      </rPr>
      <t xml:space="preserve">Cambio de comisiones
</t>
    </r>
    <r>
      <rPr>
        <sz val="8"/>
        <color rgb="FF1E1F21"/>
        <rFont val="Tahoma"/>
        <family val="2"/>
      </rPr>
      <t>A partir del 01/07/2022 los conceptos que se detallan a continuación tendrán los siguientes valores:</t>
    </r>
  </si>
  <si>
    <r>
      <rPr>
        <b/>
        <sz val="8"/>
        <color rgb="FF1E1F21"/>
        <rFont val="Trebuchet MS"/>
        <family val="2"/>
      </rPr>
      <t>Comisión por Servicio de cuenta</t>
    </r>
  </si>
  <si>
    <r>
      <rPr>
        <b/>
        <sz val="8"/>
        <color rgb="FF1E1F21"/>
        <rFont val="Trebuchet MS"/>
        <family val="2"/>
      </rPr>
      <t>mensuales (*)</t>
    </r>
  </si>
  <si>
    <r>
      <rPr>
        <b/>
        <sz val="8"/>
        <color rgb="FF1E1F21"/>
        <rFont val="Trebuchet MS"/>
        <family val="2"/>
      </rPr>
      <t>Movimientos en Cuenta Corriente</t>
    </r>
  </si>
  <si>
    <r>
      <rPr>
        <sz val="8"/>
        <color rgb="FF1E1F21"/>
        <rFont val="Tahoma"/>
        <family val="2"/>
      </rPr>
      <t>Por depósitos en efectivo  (**)</t>
    </r>
  </si>
  <si>
    <r>
      <rPr>
        <sz val="8"/>
        <color rgb="FF1E1F21"/>
        <rFont val="Tahoma"/>
        <family val="2"/>
      </rPr>
      <t>- Por depósitos en efectivo</t>
    </r>
  </si>
  <si>
    <r>
      <rPr>
        <sz val="8"/>
        <color rgb="FF1E1F21"/>
        <rFont val="Tahoma"/>
        <family val="2"/>
      </rPr>
      <t>2,5% mín $100,00</t>
    </r>
  </si>
  <si>
    <r>
      <rPr>
        <sz val="8"/>
        <color rgb="FF1E1F21"/>
        <rFont val="Tahoma"/>
        <family val="2"/>
      </rPr>
      <t>según su uso (*)</t>
    </r>
  </si>
  <si>
    <r>
      <rPr>
        <sz val="8"/>
        <color rgb="FF1E1F21"/>
        <rFont val="Tahoma"/>
        <family val="2"/>
      </rPr>
      <t>Por extracción de efectivo</t>
    </r>
  </si>
  <si>
    <r>
      <rPr>
        <sz val="8"/>
        <color rgb="FF1E1F21"/>
        <rFont val="Tahoma"/>
        <family val="2"/>
      </rPr>
      <t>2% mín $100,00</t>
    </r>
  </si>
  <si>
    <r>
      <rPr>
        <sz val="8"/>
        <color rgb="FF1E1F21"/>
        <rFont val="Tahoma"/>
        <family val="2"/>
      </rPr>
      <t>Cheques pagaderos por caja (físico)</t>
    </r>
  </si>
  <si>
    <r>
      <rPr>
        <sz val="8"/>
        <color rgb="FF1E1F21"/>
        <rFont val="Tahoma"/>
        <family val="2"/>
      </rPr>
      <t>Movimientos por clearing (físico y echeq)</t>
    </r>
  </si>
  <si>
    <r>
      <rPr>
        <sz val="8"/>
        <color rgb="FF1E1F21"/>
        <rFont val="Tahoma"/>
        <family val="2"/>
      </rPr>
      <t>Cheques:</t>
    </r>
  </si>
  <si>
    <r>
      <rPr>
        <sz val="8"/>
        <color rgb="FF1E1F21"/>
        <rFont val="Tahoma"/>
        <family val="2"/>
      </rPr>
      <t>- Movimientos otras sucursales/ Transacciones en pesos- extrazona</t>
    </r>
  </si>
  <si>
    <r>
      <rPr>
        <sz val="8"/>
        <color rgb="FF1E1F21"/>
        <rFont val="Tahoma"/>
        <family val="2"/>
      </rPr>
      <t>2,5%o mín $60,00</t>
    </r>
  </si>
  <si>
    <r>
      <rPr>
        <b/>
        <sz val="8"/>
        <color rgb="FF1E1F21"/>
        <rFont val="Trebuchet MS"/>
        <family val="2"/>
      </rPr>
      <t>Gestión de cobertura (***)</t>
    </r>
  </si>
  <si>
    <r>
      <rPr>
        <b/>
        <sz val="8"/>
        <color rgb="FF1E1F21"/>
        <rFont val="Trebuchet MS"/>
        <family val="2"/>
      </rPr>
      <t>6,0%o</t>
    </r>
  </si>
  <si>
    <r>
      <rPr>
        <b/>
        <sz val="8"/>
        <color rgb="FF1E1F21"/>
        <rFont val="Trebuchet MS"/>
        <family val="2"/>
      </rPr>
      <t>según su uso (*)</t>
    </r>
  </si>
  <si>
    <r>
      <rPr>
        <b/>
        <sz val="8"/>
        <color rgb="FF1E1F21"/>
        <rFont val="Trebuchet MS"/>
        <family val="2"/>
      </rPr>
      <t>Chequeras personalizadas</t>
    </r>
  </si>
  <si>
    <r>
      <rPr>
        <sz val="8"/>
        <color rgb="FF1E1F21"/>
        <rFont val="Tahoma"/>
        <family val="2"/>
      </rPr>
      <t>Chequeras de 50 cheques comunes o diferidos (físico y echeq (****))</t>
    </r>
  </si>
  <si>
    <r>
      <rPr>
        <sz val="8"/>
        <color rgb="FF1E1F21"/>
        <rFont val="Tahoma"/>
        <family val="2"/>
      </rPr>
      <t>Chequeras de 25 cheques comunes o diferidos (físico y echeq (****))</t>
    </r>
  </si>
  <si>
    <r>
      <rPr>
        <sz val="8"/>
        <color rgb="FF1E1F21"/>
        <rFont val="Tahoma"/>
        <family val="2"/>
      </rPr>
      <t xml:space="preserve">Chequeras de 1000 cheques continuos, comunes o diferidos (físico y echeq (****))
</t>
    </r>
    <r>
      <rPr>
        <b/>
        <sz val="8"/>
        <color rgb="FF1E1F21"/>
        <rFont val="Trebuchet MS"/>
        <family val="2"/>
      </rPr>
      <t>Resumen de cuenta</t>
    </r>
  </si>
  <si>
    <r>
      <rPr>
        <sz val="8"/>
        <color rgb="FF1E1F21"/>
        <rFont val="Tahoma"/>
        <family val="2"/>
      </rPr>
      <t>Mensual</t>
    </r>
  </si>
  <si>
    <r>
      <rPr>
        <sz val="8"/>
        <color rgb="FF1E1F21"/>
        <rFont val="Tahoma"/>
        <family val="2"/>
      </rPr>
      <t>mensuales (*)</t>
    </r>
  </si>
  <si>
    <r>
      <rPr>
        <sz val="8"/>
        <color rgb="FF1E1F21"/>
        <rFont val="Tahoma"/>
        <family val="2"/>
      </rPr>
      <t>Semanal</t>
    </r>
  </si>
  <si>
    <r>
      <rPr>
        <sz val="8"/>
        <color rgb="FF1E1F21"/>
        <rFont val="Tahoma"/>
        <family val="2"/>
      </rPr>
      <t>Diario</t>
    </r>
  </si>
  <si>
    <r>
      <rPr>
        <sz val="8"/>
        <color rgb="FF1E1F21"/>
        <rFont val="Tahoma"/>
        <family val="2"/>
      </rPr>
      <t>Corte a pedido</t>
    </r>
  </si>
  <si>
    <r>
      <rPr>
        <b/>
        <sz val="8"/>
        <color rgb="FF1E1F21"/>
        <rFont val="Trebuchet MS"/>
        <family val="2"/>
      </rPr>
      <t>Cheques depositados rechazados (físico y echeq)</t>
    </r>
  </si>
  <si>
    <r>
      <rPr>
        <b/>
        <sz val="8"/>
        <color rgb="FF1E1F21"/>
        <rFont val="Trebuchet MS"/>
        <family val="2"/>
      </rPr>
      <t>Cheques certificados (físico y echeq)</t>
    </r>
  </si>
  <si>
    <r>
      <rPr>
        <b/>
        <sz val="8"/>
        <color rgb="FF1E1F21"/>
        <rFont val="Trebuchet MS"/>
        <family val="2"/>
      </rPr>
      <t>Cheque mostrador (físico y echeq)</t>
    </r>
  </si>
  <si>
    <r>
      <rPr>
        <b/>
        <sz val="8"/>
        <color rgb="FF1E1F21"/>
        <rFont val="Trebuchet MS"/>
        <family val="2"/>
      </rPr>
      <t>Cheques (físico y echeq) otras plazas locales / Cámara Federal Única</t>
    </r>
  </si>
  <si>
    <r>
      <rPr>
        <sz val="8"/>
        <color rgb="FF1E1F21"/>
        <rFont val="Tahoma"/>
        <family val="2"/>
      </rPr>
      <t>Localidades con sucursal de Santander</t>
    </r>
  </si>
  <si>
    <r>
      <rPr>
        <sz val="8"/>
        <color rgb="FF1E1F21"/>
        <rFont val="Tahoma"/>
        <family val="2"/>
      </rPr>
      <t>0,7% mín $175,00</t>
    </r>
  </si>
  <si>
    <r>
      <rPr>
        <sz val="8"/>
        <color rgb="FF1E1F21"/>
        <rFont val="Tahoma"/>
        <family val="2"/>
      </rPr>
      <t>Localidades sin sucursal de Santander</t>
    </r>
  </si>
  <si>
    <r>
      <rPr>
        <sz val="8"/>
        <color rgb="FF1E1F21"/>
        <rFont val="Tahoma"/>
        <family val="2"/>
      </rPr>
      <t>1,4% mín $175,00</t>
    </r>
  </si>
  <si>
    <r>
      <rPr>
        <sz val="8"/>
        <color rgb="FF1E1F21"/>
        <rFont val="Tahoma"/>
        <family val="2"/>
      </rPr>
      <t>seegún su uso</t>
    </r>
  </si>
  <si>
    <r>
      <rPr>
        <b/>
        <sz val="8"/>
        <color rgb="FF1E1F21"/>
        <rFont val="Trebuchet MS"/>
        <family val="2"/>
      </rPr>
      <t>Orden de no pagar cheques (físico y echeq)</t>
    </r>
  </si>
  <si>
    <r>
      <rPr>
        <vertAlign val="superscript"/>
        <sz val="8"/>
        <color rgb="FF1E1F21"/>
        <rFont val="Tahoma"/>
        <family val="2"/>
      </rPr>
      <t>(</t>
    </r>
    <r>
      <rPr>
        <b/>
        <sz val="8"/>
        <color rgb="FF1E1F21"/>
        <rFont val="Trebuchet MS"/>
        <family val="2"/>
      </rPr>
      <t>s</t>
    </r>
    <r>
      <rPr>
        <vertAlign val="superscript"/>
        <sz val="8"/>
        <color rgb="FF1E1F21"/>
        <rFont val="Tahoma"/>
        <family val="2"/>
      </rPr>
      <t>*</t>
    </r>
    <r>
      <rPr>
        <b/>
        <sz val="8"/>
        <color rgb="FF1E1F21"/>
        <rFont val="Trebuchet MS"/>
        <family val="2"/>
      </rPr>
      <t>e</t>
    </r>
    <r>
      <rPr>
        <vertAlign val="superscript"/>
        <sz val="8"/>
        <color rgb="FF1E1F21"/>
        <rFont val="Tahoma"/>
        <family val="2"/>
      </rPr>
      <t>)</t>
    </r>
    <r>
      <rPr>
        <b/>
        <sz val="8"/>
        <color rgb="FF1E1F21"/>
        <rFont val="Trebuchet MS"/>
        <family val="2"/>
      </rPr>
      <t>gún su uso (*)</t>
    </r>
  </si>
  <si>
    <r>
      <rPr>
        <b/>
        <sz val="8"/>
        <color rgb="FF1E1F21"/>
        <rFont val="Trebuchet MS"/>
        <family val="2"/>
      </rPr>
      <t>Certificación de firmas</t>
    </r>
  </si>
  <si>
    <r>
      <rPr>
        <b/>
        <sz val="8"/>
        <color rgb="FF1E1F21"/>
        <rFont val="Trebuchet MS"/>
        <family val="2"/>
      </rPr>
      <t>Rechazo de cheques por falta de fondos (físico y echeq)</t>
    </r>
  </si>
  <si>
    <r>
      <rPr>
        <b/>
        <sz val="8"/>
        <color rgb="FF1E1F21"/>
        <rFont val="Trebuchet MS"/>
        <family val="2"/>
      </rPr>
      <t>6% mín $100,00</t>
    </r>
  </si>
  <si>
    <r>
      <rPr>
        <b/>
        <sz val="8"/>
        <color rgb="FF1E1F21"/>
        <rFont val="Trebuchet MS"/>
        <family val="2"/>
      </rPr>
      <t>Certificados digitales para canales de Internet y sus renovaciones</t>
    </r>
  </si>
  <si>
    <r>
      <rPr>
        <b/>
        <sz val="8"/>
        <color rgb="FF1E1F21"/>
        <rFont val="Trebuchet MS"/>
        <family val="2"/>
      </rPr>
      <t>anuales (*)</t>
    </r>
  </si>
  <si>
    <r>
      <rPr>
        <b/>
        <sz val="8"/>
        <color rgb="FF1E1F21"/>
        <rFont val="Trebuchet MS"/>
        <family val="2"/>
      </rPr>
      <t>Certificación de saldos</t>
    </r>
  </si>
  <si>
    <r>
      <rPr>
        <b/>
        <sz val="8"/>
        <color rgb="FF1E1F21"/>
        <rFont val="Trebuchet MS"/>
        <family val="2"/>
      </rPr>
      <t>Análisis de contratos, actas y poderes</t>
    </r>
  </si>
  <si>
    <r>
      <rPr>
        <b/>
        <sz val="8"/>
        <color rgb="FF1E1F21"/>
        <rFont val="Trebuchet MS"/>
        <family val="2"/>
      </rPr>
      <t>Registración de cheques</t>
    </r>
  </si>
  <si>
    <r>
      <rPr>
        <b/>
        <sz val="8"/>
        <color rgb="FF1E1F21"/>
        <rFont val="Trebuchet MS"/>
        <family val="2"/>
      </rPr>
      <t>Gestión de cheques presentados a registro</t>
    </r>
  </si>
  <si>
    <r>
      <rPr>
        <b/>
        <sz val="8"/>
        <color rgb="FF1E1F21"/>
        <rFont val="Trebuchet MS"/>
        <family val="2"/>
      </rPr>
      <t>Emisión Certificaciones de CBU</t>
    </r>
  </si>
  <si>
    <r>
      <rPr>
        <b/>
        <sz val="8"/>
        <color rgb="FF1E1F21"/>
        <rFont val="Trebuchet MS"/>
        <family val="2"/>
      </rPr>
      <t>Comisión por Emisión Certificaciones legales de cuentas, inversión, préstamos, tarjetas, para empleados y empleadores</t>
    </r>
  </si>
  <si>
    <r>
      <rPr>
        <b/>
        <sz val="8"/>
        <color rgb="FF1E1F21"/>
        <rFont val="Trebuchet MS"/>
        <family val="2"/>
      </rPr>
      <t>Comisión Transferencias MEP recibidas</t>
    </r>
  </si>
  <si>
    <r>
      <rPr>
        <b/>
        <sz val="8"/>
        <color rgb="FF1E1F21"/>
        <rFont val="Trebuchet MS"/>
        <family val="2"/>
      </rPr>
      <t>3%o mín $265,00</t>
    </r>
  </si>
  <si>
    <r>
      <rPr>
        <b/>
        <sz val="8"/>
        <color rgb="FF1E1F21"/>
        <rFont val="Trebuchet MS"/>
        <family val="2"/>
      </rPr>
      <t>Pagos realizados a través de DATANET e INTERPYME</t>
    </r>
  </si>
  <si>
    <r>
      <rPr>
        <sz val="7"/>
        <color rgb="FF4F5457"/>
        <rFont val="Tahoma"/>
        <family val="2"/>
      </rPr>
      <t>Concepto</t>
    </r>
  </si>
  <si>
    <r>
      <rPr>
        <sz val="7"/>
        <color rgb="FF4F5457"/>
        <rFont val="Tahoma"/>
        <family val="2"/>
      </rPr>
      <t>Valor*</t>
    </r>
  </si>
  <si>
    <r>
      <rPr>
        <sz val="7"/>
        <color rgb="FF4F5457"/>
        <rFont val="Tahoma"/>
        <family val="2"/>
      </rPr>
      <t>Tipo</t>
    </r>
  </si>
  <si>
    <r>
      <rPr>
        <b/>
        <sz val="8"/>
        <color rgb="FF1E1F21"/>
        <rFont val="Trebuchet MS"/>
        <family val="2"/>
      </rPr>
      <t>Comisión por transferencias</t>
    </r>
  </si>
  <si>
    <r>
      <rPr>
        <b/>
        <sz val="8"/>
        <color rgb="FF1E1F21"/>
        <rFont val="Trebuchet MS"/>
        <family val="2"/>
      </rPr>
      <t>Entre cuentas de Banco Santander Argentina</t>
    </r>
  </si>
  <si>
    <r>
      <rPr>
        <b/>
        <sz val="8"/>
        <color rgb="FF1E1F21"/>
        <rFont val="Trebuchet MS"/>
        <family val="2"/>
      </rPr>
      <t>A otros bancos (****)</t>
    </r>
  </si>
  <si>
    <r>
      <rPr>
        <sz val="8"/>
        <color rgb="FF1E1F21"/>
        <rFont val="Tahoma"/>
        <family val="2"/>
      </rPr>
      <t>-Canales automáticos</t>
    </r>
  </si>
  <si>
    <r>
      <rPr>
        <sz val="8"/>
        <color rgb="FF1E1F21"/>
        <rFont val="Tahoma"/>
        <family val="2"/>
      </rPr>
      <t>Hasta $20.000</t>
    </r>
  </si>
  <si>
    <r>
      <rPr>
        <sz val="8"/>
        <color rgb="FF1E1F21"/>
        <rFont val="Tahoma"/>
        <family val="2"/>
      </rPr>
      <t>Mayores a $20.000 y hasta $50.000</t>
    </r>
  </si>
  <si>
    <r>
      <rPr>
        <sz val="8"/>
        <color rgb="FF1E1F21"/>
        <rFont val="Tahoma"/>
        <family val="2"/>
      </rPr>
      <t>Mayores a $50.000 y hasta $300.000</t>
    </r>
  </si>
  <si>
    <r>
      <rPr>
        <sz val="8"/>
        <color rgb="FF1E1F21"/>
        <rFont val="Tahoma"/>
        <family val="2"/>
      </rPr>
      <t>Mayores a $300.000</t>
    </r>
  </si>
  <si>
    <r>
      <rPr>
        <sz val="8"/>
        <color rgb="FF1E1F21"/>
        <rFont val="Tahoma"/>
        <family val="2"/>
      </rPr>
      <t>-Sucursales</t>
    </r>
  </si>
  <si>
    <r>
      <rPr>
        <sz val="8"/>
        <color rgb="FF1E1F21"/>
        <rFont val="Tahoma"/>
        <family val="2"/>
      </rPr>
      <t>Hasta $250.000</t>
    </r>
  </si>
  <si>
    <r>
      <rPr>
        <sz val="8"/>
        <color rgb="FF1E1F21"/>
        <rFont val="Tahoma"/>
        <family val="2"/>
      </rPr>
      <t>Mayores a $250.000 y hasta $500.000</t>
    </r>
  </si>
  <si>
    <r>
      <rPr>
        <sz val="8"/>
        <color rgb="FF1E1F21"/>
        <rFont val="Tahoma"/>
        <family val="2"/>
      </rPr>
      <t>Mayores a $500.000</t>
    </r>
  </si>
  <si>
    <r>
      <rPr>
        <b/>
        <sz val="8"/>
        <color rgb="FF1E1F21"/>
        <rFont val="Trebuchet MS"/>
        <family val="2"/>
      </rPr>
      <t>Comisión por Tarjetas identificación SICE</t>
    </r>
  </si>
  <si>
    <r>
      <rPr>
        <b/>
        <sz val="8"/>
        <color rgb="FF1E1F21"/>
        <rFont val="Trebuchet MS"/>
        <family val="2"/>
      </rPr>
      <t>Servicio de cobranza electrónica, provisión de boletas</t>
    </r>
  </si>
  <si>
    <r>
      <rPr>
        <sz val="8"/>
        <color rgb="FF1E1F21"/>
        <rFont val="Tahoma"/>
        <family val="2"/>
      </rPr>
      <t>Servicio de Cobranza Electrónica, Provisión de Boletas (1 color)</t>
    </r>
  </si>
  <si>
    <r>
      <rPr>
        <sz val="8"/>
        <color rgb="FF1E1F21"/>
        <rFont val="Tahoma"/>
        <family val="2"/>
      </rPr>
      <t>Servicio de Cobranza Electrónica, Provisión de Boletas (2 colores)</t>
    </r>
  </si>
  <si>
    <r>
      <rPr>
        <b/>
        <sz val="8"/>
        <color rgb="FF1E1F21"/>
        <rFont val="Trebuchet MS"/>
        <family val="2"/>
      </rPr>
      <t>Tarjeta de Consulta y Depósito</t>
    </r>
  </si>
  <si>
    <r>
      <rPr>
        <sz val="8"/>
        <color rgb="FF1E1F21"/>
        <rFont val="Tahoma"/>
        <family val="2"/>
      </rPr>
      <t>Por cada movimiento en la Red Banelco</t>
    </r>
  </si>
  <si>
    <r>
      <rPr>
        <sz val="8"/>
        <color rgb="FF1E1F21"/>
        <rFont val="Tahoma"/>
        <family val="2"/>
      </rPr>
      <t>Por cada movimiento en la Red Link</t>
    </r>
  </si>
  <si>
    <r>
      <rPr>
        <sz val="8"/>
        <color rgb="FF1E1F21"/>
        <rFont val="Tahoma"/>
        <family val="2"/>
      </rPr>
      <t>Servicio de Tarjeta Depósito Banelco</t>
    </r>
  </si>
  <si>
    <r>
      <rPr>
        <sz val="8"/>
        <color rgb="FF1E1F21"/>
        <rFont val="Tahoma"/>
        <family val="2"/>
      </rPr>
      <t>mensuales(*)</t>
    </r>
  </si>
  <si>
    <r>
      <rPr>
        <b/>
        <sz val="8"/>
        <color rgb="FF1E1F21"/>
        <rFont val="Trebuchet MS"/>
        <family val="2"/>
      </rPr>
      <t>Tarjeta Banelco Electron</t>
    </r>
  </si>
  <si>
    <r>
      <rPr>
        <sz val="8"/>
        <color rgb="FF1E1F21"/>
        <rFont val="Tahoma"/>
        <family val="2"/>
      </rPr>
      <t>Por cada movimiento en la Red Banelco (cajero no propio Santander)</t>
    </r>
  </si>
  <si>
    <r>
      <rPr>
        <sz val="8"/>
        <color rgb="FF1E1F21"/>
        <rFont val="Tahoma"/>
        <family val="2"/>
      </rPr>
      <t>Por cada movimiento no propio en la Red Link</t>
    </r>
  </si>
  <si>
    <r>
      <rPr>
        <sz val="8"/>
        <color rgb="FF1E1F21"/>
        <rFont val="Tahoma"/>
        <family val="2"/>
      </rPr>
      <t>Por mantenimiento para Otros Firmantes</t>
    </r>
  </si>
  <si>
    <r>
      <rPr>
        <b/>
        <sz val="8"/>
        <color rgb="FF1E1F21"/>
        <rFont val="Trebuchet MS"/>
        <family val="2"/>
      </rPr>
      <t>Cuenta corriente especial en dólares</t>
    </r>
  </si>
  <si>
    <r>
      <rPr>
        <sz val="8"/>
        <color rgb="FF1E1F21"/>
        <rFont val="Tahoma"/>
        <family val="2"/>
      </rPr>
      <t>Servicio de cuenta (*****)</t>
    </r>
  </si>
  <si>
    <r>
      <rPr>
        <sz val="8"/>
        <color rgb="FF1E1F21"/>
        <rFont val="Tahoma"/>
        <family val="2"/>
      </rPr>
      <t xml:space="preserve">Para los depósitos en efectivo en cuenta corriente:
</t>
    </r>
    <r>
      <rPr>
        <sz val="8"/>
        <color rgb="FF1E1F21"/>
        <rFont val="Tahoma"/>
        <family val="2"/>
      </rPr>
      <t>A partir del 01/07/2022 si el monto correspondiente a billetes depositados con una denominación menor o igual a $200 supera el 16% del total del depósito efectuado, se aplicará un adicional del 5%(**) sobre la suma que exceda el porcentaje antes indicado.</t>
    </r>
  </si>
  <si>
    <r>
      <rPr>
        <sz val="8"/>
        <color rgb="FF1E1F21"/>
        <rFont val="Tahoma"/>
        <family val="2"/>
      </rPr>
      <t xml:space="preserve">Para los servicios de cobranza:
</t>
    </r>
    <r>
      <rPr>
        <sz val="8"/>
        <color rgb="FF1E1F21"/>
        <rFont val="Tahoma"/>
        <family val="2"/>
      </rPr>
      <t>A partir del 01/07/2022 si el monto correspondiente a billetes depositados con una denominación menor o igual a $200 supera el 16% del total del depósito efectuado, se aplicará un adicional del 5% sobre la suma que exceda el porcentaje antes indicado.</t>
    </r>
  </si>
  <si>
    <r>
      <rPr>
        <sz val="8"/>
        <color rgb="FF1E1F21"/>
        <rFont val="Tahoma"/>
        <family val="2"/>
      </rPr>
      <t xml:space="preserve">(*) Los precios no incluyen IVA
</t>
    </r>
    <r>
      <rPr>
        <sz val="8"/>
        <color rgb="FF1E1F21"/>
        <rFont val="Tahoma"/>
        <family val="2"/>
      </rPr>
      <t xml:space="preserve">(**) Comisión no admitida por BCRA (Com. A 6681) para personas humanas o jurídicas que sean MiPyME según las normas sobre
</t>
    </r>
    <r>
      <rPr>
        <sz val="8"/>
        <color rgb="FF1E1F21"/>
        <rFont val="Tahoma"/>
        <family val="2"/>
      </rPr>
      <t xml:space="preserve">¿Determinación a la condición de micro, pequeña y mediana empresa¿ (BCRA).
</t>
    </r>
    <r>
      <rPr>
        <sz val="8"/>
        <color rgb="FF1E1F21"/>
        <rFont val="Tahoma"/>
        <family val="2"/>
      </rPr>
      <t xml:space="preserve">(***) No tiene mínimo ni máximo. Aplicable cuando la cuenta inicia el día con el saldo deudor, si posee cheques de terceros pendientes de acreditar se aplica "valores no conformados", de lo contrario se aplica gestión de cobertura.
</t>
    </r>
    <r>
      <rPr>
        <sz val="8"/>
        <color rgb="FF1E1F21"/>
        <rFont val="Tahoma"/>
        <family val="2"/>
      </rPr>
      <t xml:space="preserve">(****)100% bonificada la comisión de Chequeras personalizadas de ECHEQ comunes y de pago diferido de 25, 50 o de 1000 unidades hasta el 30/09/2022. Luego de esa fecha, se te cobrará la comisión al precio vigente en ese momento.
</t>
    </r>
    <r>
      <rPr>
        <sz val="8"/>
        <color rgb="FF1E1F21"/>
        <rFont val="Tahoma"/>
        <family val="2"/>
      </rPr>
      <t xml:space="preserve">(*****) Comisión por operación. Aplicable según la Com. ¿A¿ 7175 (BCRA) o la que la reemplace.
</t>
    </r>
    <r>
      <rPr>
        <sz val="8"/>
        <color rgb="FF1E1F21"/>
        <rFont val="Tahoma"/>
        <family val="2"/>
      </rPr>
      <t>(******) La comisión expresada será debitada en pesos de acuerdo al tipo de cambio de referencia de BCRA del cierre del día hábil anterior al día de cobro de la comisión.</t>
    </r>
  </si>
  <si>
    <r>
      <rPr>
        <b/>
        <sz val="18"/>
        <color rgb="FF1E1F21"/>
        <rFont val="Trebuchet MS"/>
        <family val="2"/>
      </rPr>
      <t xml:space="preserve">Legales
</t>
    </r>
    <r>
      <rPr>
        <sz val="16"/>
        <color rgb="FF1E1F21"/>
        <rFont val="Tahoma"/>
        <family val="2"/>
      </rPr>
      <t xml:space="preserve">Cuentas
</t>
    </r>
    <r>
      <rPr>
        <sz val="12"/>
        <color rgb="FF4F5457"/>
        <rFont val="Tahoma"/>
        <family val="2"/>
      </rPr>
      <t xml:space="preserve">Intercambio de información
</t>
    </r>
    <r>
      <rPr>
        <sz val="8.5"/>
        <color rgb="FF4F5457"/>
        <rFont val="Tahoma"/>
        <family val="2"/>
      </rPr>
      <t xml:space="preserve">Si te encontrás alcanzado por el estandar referido al intercambio de información de cuentas financieras desarrollado por la Organización para la Cooperación y el Desarrollado Económicos (OCDE), esta entidad bancaria deberá informar dicha situación a los organismos de contralor que la normativa vigente designe a tal efecto.
</t>
    </r>
    <r>
      <rPr>
        <sz val="12"/>
        <color rgb="FF4F5457"/>
        <rFont val="Tahoma"/>
        <family val="2"/>
      </rPr>
      <t xml:space="preserve">Garantía de los depósitos
</t>
    </r>
    <r>
      <rPr>
        <sz val="8.5"/>
        <color rgb="FF4F5457"/>
        <rFont val="Tahoma"/>
        <family val="2"/>
      </rPr>
      <t xml:space="preserve">Los depósitos en pesos y en moneda extranjera cuentan con la garantía de hasta $1.500.000. En las operaciones a nombre de dos o más personas, la garantía se prorrateará entre sus titulares. En ningún caso, el total de la garantía por persona y por depósito podrá exceder de $1.500.000, cualquiera sea el número de cuentas y/o depósitos. Ley 24.485, Decreto N° 540/95 y modificatorios y Com. "A" 2337 y sus modificatorias y complementarias. Se encuentran excluidos los captados a tasas superiores a la de referencia conforme a los límites establecidos por el Banco Central, los adquiridos por endoso y los efectuados por personas vinculadas a la entidad financiera.
</t>
    </r>
    <r>
      <rPr>
        <sz val="12"/>
        <color rgb="FF4F5457"/>
        <rFont val="Tahoma"/>
        <family val="2"/>
      </rPr>
      <t xml:space="preserve">Impuestos al débito y crédito
</t>
    </r>
    <r>
      <rPr>
        <sz val="8.5"/>
        <color rgb="FF4F5457"/>
        <rFont val="Tahoma"/>
        <family val="2"/>
      </rPr>
      <t xml:space="preserve">El importe susceptible de ser computado contra otros tributos durante el período informado es el equivalente al porcentaje indicado en art. 13 de la Ley 25.413 por débitos y créditos aquí informados (Decreto 409/2018)
</t>
    </r>
    <r>
      <rPr>
        <sz val="16"/>
        <color rgb="FF1E1F21"/>
        <rFont val="Tahoma"/>
        <family val="2"/>
      </rPr>
      <t xml:space="preserve">Cheques
</t>
    </r>
    <r>
      <rPr>
        <sz val="12"/>
        <color rgb="FF4F5457"/>
        <rFont val="Tahoma"/>
        <family val="2"/>
      </rPr>
      <t xml:space="preserve">Depósito de cheques
</t>
    </r>
    <r>
      <rPr>
        <sz val="8.5"/>
        <color rgb="FF4F5457"/>
        <rFont val="Tahoma"/>
        <family val="2"/>
      </rPr>
      <t xml:space="preserve">Aviso  Importante:  La  disponibilidad  de  fondos  de  los  movimientos  de  cheques  24 hs.  se  efectiviza  a  partir de  las  13 hs.  del  día siguiente  hábil  al  depósito.  Antes  de  ese  horario,  los  movimientos  del  extracto  con estas  características  deben  considerarse  a confirmar.
</t>
    </r>
    <r>
      <rPr>
        <sz val="12"/>
        <color rgb="FF4F5457"/>
        <rFont val="Tahoma"/>
        <family val="2"/>
      </rPr>
      <t xml:space="preserve">Solicitud de cheques físicos
</t>
    </r>
    <r>
      <rPr>
        <sz val="8.5"/>
        <color rgb="FF4F5457"/>
        <rFont val="Tahoma"/>
        <family val="2"/>
      </rPr>
      <t xml:space="preserve">Vas a poder solicitar los cheques físicos pagado en la sucursal, donde tengas radicada tu cuenta corriente, durante un plazo de 60 días corridos desde la fecha de pago. una vez transcurrido el plazo indicado, esta entidad podrá proceder a la destrucción de los mismos conservando únicamente sus reproducciones.
</t>
    </r>
    <r>
      <rPr>
        <sz val="12"/>
        <color rgb="FF4F5457"/>
        <rFont val="Tahoma"/>
        <family val="2"/>
      </rPr>
      <t xml:space="preserve">ECHEQs
</t>
    </r>
    <r>
      <rPr>
        <sz val="8.5"/>
        <color rgb="FF4F5457"/>
        <rFont val="Tahoma"/>
        <family val="2"/>
      </rPr>
      <t xml:space="preserve">En caso de que hayas librado cheques de pago diferido bajo la modalidad de ECHEQ (cheques generados por medios electrónicos), te recordamos que podés consultar el detalle de los ECHEQ pendientes de pago a través de Online Banking ingresando a Cuentas / CC correspondiente / Echeq / Consulta de Echeq.
</t>
    </r>
    <r>
      <rPr>
        <sz val="16"/>
        <color rgb="FF1E1F21"/>
        <rFont val="Tahoma"/>
        <family val="2"/>
      </rPr>
      <t xml:space="preserve">Otros
</t>
    </r>
    <r>
      <rPr>
        <sz val="12"/>
        <color rgb="FF4F5457"/>
        <rFont val="Tahoma"/>
        <family val="2"/>
      </rPr>
      <t xml:space="preserve">Fondos Comunes de inversión
</t>
    </r>
    <r>
      <rPr>
        <sz val="8.5"/>
        <color rgb="FF4F5457"/>
        <rFont val="Tahoma"/>
        <family val="2"/>
      </rPr>
      <t>Las inversiones en cuotas del fondo no constituyen depósitos en Banco Santander Argentina S.A. a los fines de la Ley de Entidades Financieras ni cuentan con ninguna de las garantías que tales depósitos a la vista o a plazo puedan gozar de acuerdo con la legislación y reglamentación aplicables en materia de depósitos en entidades financieras. Asimismo, Banco Santander Argentina S.A. se encuentra impedida por normas del Banco Central de la República Argentina de asumir, tácita o expresamente, compromiso alguno en cuanto al mantenimiento, en cualquier momento, del valor del capital invertido, al rendimiento, al valor de rescate de las cuota partes o al otorgamiento de liquidez a tal fin.</t>
    </r>
  </si>
  <si>
    <r>
      <rPr>
        <sz val="12"/>
        <color rgb="FF4F5457"/>
        <rFont val="Tahoma"/>
        <family val="2"/>
      </rPr>
      <t xml:space="preserve">Unidad de Información Financiera
</t>
    </r>
    <r>
      <rPr>
        <sz val="8.5"/>
        <color rgb="FF4F5457"/>
        <rFont val="Tahoma"/>
        <family val="2"/>
      </rPr>
      <t xml:space="preserve">La Unidad de Información Financiera (UIF) en la Resolución vigente establece las medidas y procedimientos que debe observar el Sector Financiero, incorporando nuevos requisitos  que deberán cumplir las Personas Jurídicas para identificar al Beneficiario/a Final, a saber: , " ..será considerado Beneficiario/a Final a la/s persona/s humana/s que posea/n como mínimo el diez por ciento (10 %) del capital o de los derechos de voto de una persona jurídica, un fideicomiso, un fondo de inversión, un patrimonio de afectación y/o de cualquier otra estructura jurídica; y/o a la/s persona/s humana/s que por otros medios ejerza/n el control final de las mismas ¿ Se entenderá como control final al ejercido, de manera directa o indirecta, por una o más personas humanas mediante una cadena de titularidad y/o a través de cualquier otro medio de control y/o cuando, por circunstancias de hecho o derecho, la/s misma/s tenga/n la potestad de conformar por sí la voluntad social para la toma de las decisiones por parte del órgano de gobierno de la persona jurídica o estructura jurídica y/o para la designación y/o remoción de integrantes del órgano de administración de las mismas. ".,El texto de la referida norma se encuentra disponible en www.argentina.gob.ar/uif pudiendo ser consultados en Normativa / Comunicaciones y Normativa/ Resoluciones respectivamente.
</t>
    </r>
    <r>
      <rPr>
        <sz val="12"/>
        <color rgb="FF4F5457"/>
        <rFont val="Tahoma"/>
        <family val="2"/>
      </rPr>
      <t xml:space="preserve">¿Tenés alguna consulta? Operá con seguridad
</t>
    </r>
    <r>
      <rPr>
        <b/>
        <sz val="8.5"/>
        <color rgb="FF4F5457"/>
        <rFont val="Trebuchet MS"/>
        <family val="2"/>
      </rPr>
      <t xml:space="preserve">Llamanos al al 4341-3048 o desde el interior del país, sin cargo al 0800-222-2552 de lunes a viernes de 9 a 18 hs o visitanos en nuestras sucursales. </t>
    </r>
    <r>
      <rPr>
        <sz val="8.5"/>
        <color rgb="FF4F5457"/>
        <rFont val="Tahoma"/>
        <family val="2"/>
      </rPr>
      <t xml:space="preserve">Ante la falta de respuesta o de disconformidad en la resolución de tus reclamos, contactate al Servicio de Atención al Usuario de Servicios Financieros, cuyos datos se encuentran publicados en su sitio web.
</t>
    </r>
    <r>
      <rPr>
        <b/>
        <sz val="8.5"/>
        <color rgb="FF4F5457"/>
        <rFont val="Trebuchet MS"/>
        <family val="2"/>
      </rPr>
      <t xml:space="preserve">No te dejes guiar telefónicamente en transacciones en cajeros automáticos ni mientras usás Online Banking o la App Santander. </t>
    </r>
    <r>
      <rPr>
        <sz val="8.5"/>
        <color rgb="FF4F5457"/>
        <rFont val="Tahoma"/>
        <family val="2"/>
      </rPr>
      <t>No compartas por redes sociales, teléfono o email tus claves personales. Nadie en nombre del banco te las va a pedir.</t>
    </r>
  </si>
  <si>
    <r>
      <rPr>
        <b/>
        <sz val="9"/>
        <color rgb="FF1E1F21"/>
        <rFont val="Trebuchet MS"/>
        <family val="2"/>
      </rPr>
      <t>Recordá que contás con 30 días desde la fecha de recepción de este resumen para observar los conceptos que se incluyen en el mismo. Se considerará aceptado, en el caso de no registrarse objeciones en dicho lapso.</t>
    </r>
  </si>
  <si>
    <t>Proveedor</t>
  </si>
  <si>
    <t>Deudor</t>
  </si>
  <si>
    <t>Caja</t>
  </si>
  <si>
    <t>CALZIM</t>
  </si>
  <si>
    <t>Mutual 23 de Julio</t>
  </si>
  <si>
    <t>Fecha</t>
  </si>
  <si>
    <t>Movimiento</t>
  </si>
  <si>
    <t>Débito</t>
  </si>
  <si>
    <t>Crédito</t>
  </si>
  <si>
    <t>Saldo en cuenta</t>
  </si>
  <si>
    <t>Saldo Inicial</t>
  </si>
  <si>
    <t>Impuesto ley 25.413 credito 0,6%</t>
  </si>
  <si>
    <t>Impuesto ley 25.413 debito 0,6%</t>
  </si>
  <si>
    <t>Pago cci 24hs no gravada interbank
A worms argentina sa / varios - var / 30712013962</t>
  </si>
  <si>
    <t>Pago de servicios
Faecys: 307120139620000</t>
  </si>
  <si>
    <t>Pago de servicios
Inacap cuota: 3071201396200225705</t>
  </si>
  <si>
    <t>Cobranzas de importacion</t>
  </si>
  <si>
    <t>Aut Calamari Gustavo</t>
  </si>
  <si>
    <t>Servicios Comunales</t>
  </si>
  <si>
    <t>Sueldos</t>
  </si>
  <si>
    <t xml:space="preserve">Regimen de recaudacion sircreb
</t>
  </si>
  <si>
    <t>Ret IIBB Misiones</t>
  </si>
  <si>
    <t>Comision</t>
  </si>
  <si>
    <t>Iva</t>
  </si>
  <si>
    <t>Interes</t>
  </si>
  <si>
    <t>Iva Int</t>
  </si>
  <si>
    <t>Iva Perc</t>
  </si>
  <si>
    <t>Mutual 23 de Septiembre</t>
  </si>
  <si>
    <t>Bco Coinag</t>
  </si>
  <si>
    <t>Bco Frances</t>
  </si>
  <si>
    <t>Bco Galicia</t>
  </si>
  <si>
    <t>Bco ICBC</t>
  </si>
  <si>
    <t>Bco Municipal</t>
  </si>
  <si>
    <t>Bco Itau</t>
  </si>
  <si>
    <t>Bco Comafi</t>
  </si>
  <si>
    <t>Pago Ret 4ta Cat 03/2022</t>
  </si>
  <si>
    <t>Pago Ret Iva Efec 03/2022</t>
  </si>
  <si>
    <t>Pago Anticipo Gcias Exportacion</t>
  </si>
  <si>
    <t>Pago Suss 03/2022</t>
  </si>
  <si>
    <t>M625924 C15</t>
  </si>
  <si>
    <t>M664232 C19</t>
  </si>
  <si>
    <t>M664228 C21</t>
  </si>
  <si>
    <t>M664223 C20</t>
  </si>
  <si>
    <t>N769940 C12</t>
  </si>
  <si>
    <t>P360442 C4</t>
  </si>
  <si>
    <t>P502505 C1</t>
  </si>
  <si>
    <t>Pago Derecho de Exportacion</t>
  </si>
  <si>
    <t>Pago Anticipo Tributos Aduaneros</t>
  </si>
  <si>
    <t>Pago Aranc Uni Suse</t>
  </si>
  <si>
    <t>Pago Sicore + Int 03/2022</t>
  </si>
  <si>
    <t>Etiquetas de fila</t>
  </si>
  <si>
    <t>(en blanco)</t>
  </si>
  <si>
    <t>Total general</t>
  </si>
  <si>
    <t>Suma de Débito</t>
  </si>
  <si>
    <t>Suma de Crédito</t>
  </si>
  <si>
    <t>OK</t>
  </si>
  <si>
    <t>BRUTO</t>
  </si>
  <si>
    <t>IVA</t>
  </si>
  <si>
    <t>PERC</t>
  </si>
  <si>
    <t>OTROS</t>
  </si>
  <si>
    <t>TOTAL</t>
  </si>
  <si>
    <t>GASTO</t>
  </si>
  <si>
    <t>Cobranzas de importacion Nº6242331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</si>
</sst>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
    <numFmt numFmtId="165" formatCode="\$\ #,##0.00"/>
    <numFmt numFmtId="166" formatCode="\$\ 0.00"/>
    <numFmt numFmtId="167" formatCode="[$USD]\ 0.00"/>
  </numFmts>
  <fonts count="44" x14ac:knownFonts="1">
    <font>
      <sz val="10"/>
      <color rgb="FF000000"/>
      <name val="Times New Roman"/>
      <charset val="204"/>
    </font>
    <font>
      <b/>
      <sz val="12"/>
      <name val="Trebuchet MS"/>
      <family val="2"/>
    </font>
    <font>
      <sz val="7"/>
      <name val="Tahoma"/>
      <family val="2"/>
    </font>
    <font>
      <sz val="6"/>
      <name val="Tahoma"/>
      <family val="2"/>
    </font>
    <font>
      <b/>
      <sz val="8.5"/>
      <color rgb="FF1E1F21"/>
      <name val="Trebuchet MS"/>
      <family val="2"/>
    </font>
    <font>
      <b/>
      <sz val="8.5"/>
      <name val="Trebuchet MS"/>
      <family val="2"/>
    </font>
    <font>
      <sz val="8.5"/>
      <color rgb="FF1E1F21"/>
      <name val="Tahoma"/>
      <family val="2"/>
    </font>
    <font>
      <sz val="8.5"/>
      <name val="Tahoma"/>
      <family val="2"/>
    </font>
    <font>
      <sz val="8"/>
      <color rgb="FF1E1F21"/>
      <name val="Tahoma"/>
      <family val="2"/>
    </font>
    <font>
      <sz val="8"/>
      <name val="Tahoma"/>
      <family val="2"/>
    </font>
    <font>
      <b/>
      <sz val="8"/>
      <name val="Trebuchet MS"/>
      <family val="2"/>
    </font>
    <font>
      <b/>
      <sz val="8"/>
      <color rgb="FF1E1F21"/>
      <name val="Trebuchet MS"/>
      <family val="2"/>
    </font>
    <font>
      <b/>
      <sz val="9"/>
      <name val="Trebuchet MS"/>
      <family val="2"/>
    </font>
    <font>
      <b/>
      <sz val="24"/>
      <color rgb="FF1E1F21"/>
      <name val="Trebuchet MS"/>
      <family val="2"/>
    </font>
    <font>
      <b/>
      <sz val="10"/>
      <color rgb="FF1E1F21"/>
      <name val="Trebuchet MS"/>
      <family val="2"/>
    </font>
    <font>
      <sz val="9"/>
      <color rgb="FF1E1F21"/>
      <name val="Tahoma"/>
      <family val="2"/>
    </font>
    <font>
      <b/>
      <sz val="12"/>
      <color rgb="FF1E1F21"/>
      <name val="Trebuchet MS"/>
      <family val="2"/>
    </font>
    <font>
      <sz val="8"/>
      <color rgb="FF4F5457"/>
      <name val="Tahoma"/>
      <family val="2"/>
    </font>
    <font>
      <sz val="10"/>
      <color rgb="FF1E1F21"/>
      <name val="Tahoma"/>
      <family val="2"/>
    </font>
    <font>
      <sz val="12"/>
      <color rgb="FF1E1F21"/>
      <name val="Tahoma"/>
      <family val="2"/>
    </font>
    <font>
      <vertAlign val="superscript"/>
      <sz val="7.5"/>
      <color rgb="FF1E1F21"/>
      <name val="Tahoma"/>
      <family val="2"/>
    </font>
    <font>
      <sz val="7"/>
      <color rgb="FF797D84"/>
      <name val="Tahoma"/>
      <family val="2"/>
    </font>
    <font>
      <b/>
      <sz val="20"/>
      <color rgb="FF1E1F21"/>
      <name val="Trebuchet MS"/>
      <family val="2"/>
    </font>
    <font>
      <b/>
      <vertAlign val="subscript"/>
      <sz val="10"/>
      <color rgb="FF1E1F21"/>
      <name val="Trebuchet MS"/>
      <family val="2"/>
    </font>
    <font>
      <vertAlign val="superscript"/>
      <sz val="9"/>
      <color rgb="FF1E1F21"/>
      <name val="Tahoma"/>
      <family val="2"/>
    </font>
    <font>
      <sz val="7"/>
      <color rgb="FF4F5457"/>
      <name val="Tahoma"/>
      <family val="2"/>
    </font>
    <font>
      <vertAlign val="superscript"/>
      <sz val="12"/>
      <color rgb="FF1E1F21"/>
      <name val="Tahoma"/>
      <family val="2"/>
    </font>
    <font>
      <sz val="16"/>
      <color rgb="FF1E1F21"/>
      <name val="Tahoma"/>
      <family val="2"/>
    </font>
    <font>
      <b/>
      <sz val="14"/>
      <color rgb="FF1E1F21"/>
      <name val="Trebuchet MS"/>
      <family val="2"/>
    </font>
    <font>
      <b/>
      <sz val="11"/>
      <color rgb="FF1E1F21"/>
      <name val="Trebuchet MS"/>
      <family val="2"/>
    </font>
    <font>
      <b/>
      <sz val="8"/>
      <color rgb="FF4F5457"/>
      <name val="Trebuchet MS"/>
      <family val="2"/>
    </font>
    <font>
      <sz val="6"/>
      <color rgb="FF4F5457"/>
      <name val="Tahoma"/>
      <family val="2"/>
    </font>
    <font>
      <sz val="7.5"/>
      <color rgb="FF4F5457"/>
      <name val="Tahoma"/>
      <family val="2"/>
    </font>
    <font>
      <b/>
      <vertAlign val="superscript"/>
      <sz val="10"/>
      <color rgb="FF1E1F21"/>
      <name val="Trebuchet MS"/>
      <family val="2"/>
    </font>
    <font>
      <vertAlign val="superscript"/>
      <sz val="8"/>
      <color rgb="FF1E1F21"/>
      <name val="Tahoma"/>
      <family val="2"/>
    </font>
    <font>
      <b/>
      <sz val="18"/>
      <color rgb="FF1E1F21"/>
      <name val="Trebuchet MS"/>
      <family val="2"/>
    </font>
    <font>
      <sz val="12"/>
      <color rgb="FF4F5457"/>
      <name val="Tahoma"/>
      <family val="2"/>
    </font>
    <font>
      <sz val="8.5"/>
      <color rgb="FF4F5457"/>
      <name val="Tahoma"/>
      <family val="2"/>
    </font>
    <font>
      <b/>
      <sz val="8.5"/>
      <color rgb="FF4F5457"/>
      <name val="Trebuchet MS"/>
      <family val="2"/>
    </font>
    <font>
      <b/>
      <sz val="9"/>
      <color rgb="FF1E1F21"/>
      <name val="Trebuchet MS"/>
      <family val="2"/>
    </font>
    <font>
      <sz val="10"/>
      <color rgb="FF000000"/>
      <name val="Times New Roman"/>
      <family val="1"/>
    </font>
    <font>
      <sz val="11"/>
      <name val="Calibri"/>
      <family val="2"/>
      <scheme val="minor"/>
    </font>
    <font>
      <b/>
      <sz val="11"/>
      <name val="Calibri"/>
      <family val="2"/>
      <scheme val="minor"/>
    </font>
    <font>
      <sz val="11"/>
      <color rgb="FF000000"/>
      <name val="Calibri"/>
      <family val="2"/>
      <scheme val="minor"/>
    </font>
  </fonts>
  <fills count="7">
    <fill>
      <patternFill patternType="none"/>
    </fill>
    <fill>
      <patternFill patternType="gray125"/>
    </fill>
    <fill>
      <patternFill patternType="solid">
        <fgColor rgb="FFF6FAFC"/>
      </patternFill>
    </fill>
    <fill>
      <patternFill patternType="solid">
        <fgColor rgb="FFFF99CC"/>
        <bgColor indexed="64"/>
      </patternFill>
    </fill>
    <fill>
      <patternFill patternType="solid">
        <fgColor theme="7" tint="0.39997558519241921"/>
        <bgColor indexed="64"/>
      </patternFill>
    </fill>
    <fill>
      <patternFill patternType="solid">
        <fgColor rgb="FFFFFF00"/>
        <bgColor indexed="64"/>
      </patternFill>
    </fill>
    <fill>
      <patternFill patternType="solid">
        <fgColor rgb="FF969696"/>
        <bgColor indexed="64"/>
      </patternFill>
    </fill>
  </fills>
  <borders count="11">
    <border>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CEDEE7"/>
      </bottom>
      <diagonal/>
    </border>
    <border>
      <left/>
      <right/>
      <top style="thin">
        <color rgb="FFCEDEE7"/>
      </top>
      <bottom style="thin">
        <color rgb="FFECECEC"/>
      </bottom>
      <diagonal/>
    </border>
    <border>
      <left/>
      <right/>
      <top style="thin">
        <color rgb="FFECECEC"/>
      </top>
      <bottom/>
      <diagonal/>
    </border>
    <border>
      <left/>
      <right/>
      <top style="thin">
        <color rgb="FFECECEC"/>
      </top>
      <bottom style="thin">
        <color rgb="FFECECEC"/>
      </bottom>
      <diagonal/>
    </border>
    <border>
      <left/>
      <right/>
      <top/>
      <bottom style="thin">
        <color rgb="FFECECEC"/>
      </bottom>
      <diagonal/>
    </border>
    <border>
      <left/>
      <right/>
      <top style="thin">
        <color rgb="FFECECEC"/>
      </top>
      <bottom style="thin">
        <color rgb="FFCEDEE7"/>
      </bottom>
      <diagonal/>
    </border>
  </borders>
  <cellStyleXfs count="1">
    <xf numFmtId="0" fontId="0" fillId="0" borderId="0"/>
  </cellStyleXfs>
  <cellXfs count="147">
    <xf numFmtId="0" fontId="0" fillId="0" borderId="0" xfId="0" applyFill="1" applyBorder="1" applyAlignment="1">
      <alignment horizontal="left" vertical="top"/>
    </xf>
    <xf numFmtId="0" fontId="0" fillId="0" borderId="0" xfId="0" applyFill="1" applyBorder="1" applyAlignment="1">
      <alignment horizontal="center" vertical="top" wrapText="1"/>
    </xf>
    <xf numFmtId="0" fontId="0" fillId="0" borderId="1" xfId="0" applyFill="1" applyBorder="1" applyAlignment="1">
      <alignment horizontal="left" vertical="top" wrapText="1" indent="2"/>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center" wrapText="1" indent="1"/>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indent="6"/>
    </xf>
    <xf numFmtId="0" fontId="3" fillId="2" borderId="0" xfId="0" applyFont="1" applyFill="1" applyBorder="1" applyAlignment="1">
      <alignment horizontal="center" vertical="center" wrapText="1"/>
    </xf>
    <xf numFmtId="164" fontId="4" fillId="0" borderId="5" xfId="0" applyNumberFormat="1" applyFont="1" applyFill="1" applyBorder="1" applyAlignment="1">
      <alignment horizontal="left" vertical="top" shrinkToFit="1"/>
    </xf>
    <xf numFmtId="0" fontId="0" fillId="0" borderId="5" xfId="0" applyFill="1" applyBorder="1" applyAlignment="1">
      <alignment horizontal="left" vertical="center" wrapText="1"/>
    </xf>
    <xf numFmtId="165" fontId="4" fillId="0" borderId="5" xfId="0" applyNumberFormat="1" applyFont="1" applyFill="1" applyBorder="1" applyAlignment="1">
      <alignment horizontal="center" vertical="top" shrinkToFit="1"/>
    </xf>
    <xf numFmtId="164" fontId="6" fillId="0" borderId="6" xfId="0" applyNumberFormat="1" applyFont="1" applyFill="1" applyBorder="1" applyAlignment="1">
      <alignment horizontal="left" vertical="top" shrinkToFit="1"/>
    </xf>
    <xf numFmtId="0" fontId="0" fillId="0" borderId="6" xfId="0" applyFill="1" applyBorder="1" applyAlignment="1">
      <alignment horizontal="left" vertical="center" wrapText="1"/>
    </xf>
    <xf numFmtId="166" fontId="6" fillId="0" borderId="6" xfId="0" applyNumberFormat="1" applyFont="1" applyFill="1" applyBorder="1" applyAlignment="1">
      <alignment horizontal="right" vertical="top" shrinkToFit="1"/>
    </xf>
    <xf numFmtId="165" fontId="6" fillId="0" borderId="6" xfId="0" applyNumberFormat="1" applyFont="1" applyFill="1" applyBorder="1" applyAlignment="1">
      <alignment horizontal="center" vertical="top" shrinkToFit="1"/>
    </xf>
    <xf numFmtId="164" fontId="6" fillId="0" borderId="7" xfId="0" applyNumberFormat="1" applyFont="1" applyFill="1" applyBorder="1" applyAlignment="1">
      <alignment horizontal="left" vertical="top" shrinkToFit="1"/>
    </xf>
    <xf numFmtId="1" fontId="6" fillId="0" borderId="8" xfId="0" applyNumberFormat="1" applyFont="1" applyFill="1" applyBorder="1" applyAlignment="1">
      <alignment horizontal="left" vertical="top" shrinkToFit="1"/>
    </xf>
    <xf numFmtId="0" fontId="7" fillId="0" borderId="8" xfId="0" applyFont="1" applyFill="1" applyBorder="1" applyAlignment="1">
      <alignment horizontal="left" vertical="top" wrapText="1"/>
    </xf>
    <xf numFmtId="165" fontId="6" fillId="0" borderId="8" xfId="0" applyNumberFormat="1" applyFont="1" applyFill="1" applyBorder="1" applyAlignment="1">
      <alignment horizontal="right" vertical="top" shrinkToFit="1"/>
    </xf>
    <xf numFmtId="0" fontId="0" fillId="0" borderId="8" xfId="0" applyFill="1" applyBorder="1" applyAlignment="1">
      <alignment horizontal="left" vertical="center" wrapText="1"/>
    </xf>
    <xf numFmtId="165" fontId="6" fillId="0" borderId="8" xfId="0" applyNumberFormat="1" applyFont="1" applyFill="1" applyBorder="1" applyAlignment="1">
      <alignment horizontal="center" vertical="top" shrinkToFit="1"/>
    </xf>
    <xf numFmtId="0" fontId="0" fillId="0" borderId="0" xfId="0" applyFill="1" applyBorder="1" applyAlignment="1">
      <alignment horizontal="left" vertical="center" wrapText="1"/>
    </xf>
    <xf numFmtId="166" fontId="6" fillId="0" borderId="8" xfId="0" applyNumberFormat="1" applyFont="1" applyFill="1" applyBorder="1" applyAlignment="1">
      <alignment horizontal="right" vertical="top" shrinkToFit="1"/>
    </xf>
    <xf numFmtId="1" fontId="6" fillId="0" borderId="7" xfId="0" applyNumberFormat="1" applyFont="1" applyFill="1" applyBorder="1" applyAlignment="1">
      <alignment horizontal="left" vertical="top" shrinkToFit="1"/>
    </xf>
    <xf numFmtId="0" fontId="0" fillId="0" borderId="7" xfId="0" applyFill="1" applyBorder="1" applyAlignment="1">
      <alignment horizontal="left" vertical="top" wrapText="1"/>
    </xf>
    <xf numFmtId="0" fontId="0" fillId="0" borderId="7" xfId="0" applyFill="1" applyBorder="1" applyAlignment="1">
      <alignment horizontal="left" vertical="center" wrapText="1"/>
    </xf>
    <xf numFmtId="165" fontId="6" fillId="0" borderId="7" xfId="0" applyNumberFormat="1" applyFont="1" applyFill="1" applyBorder="1" applyAlignment="1">
      <alignment horizontal="right" vertical="top" shrinkToFit="1"/>
    </xf>
    <xf numFmtId="165" fontId="6" fillId="0" borderId="7" xfId="0" applyNumberFormat="1" applyFont="1" applyFill="1" applyBorder="1" applyAlignment="1">
      <alignment horizontal="center" vertical="top" shrinkToFit="1"/>
    </xf>
    <xf numFmtId="0" fontId="0" fillId="0" borderId="0" xfId="0" applyFill="1" applyBorder="1" applyAlignment="1">
      <alignment horizontal="left" wrapText="1"/>
    </xf>
    <xf numFmtId="0" fontId="0" fillId="0" borderId="9" xfId="0" applyFill="1" applyBorder="1" applyAlignment="1">
      <alignment horizontal="left" wrapText="1"/>
    </xf>
    <xf numFmtId="0" fontId="0" fillId="0" borderId="8" xfId="0" applyFill="1" applyBorder="1" applyAlignment="1">
      <alignment horizontal="left" vertical="top" wrapText="1"/>
    </xf>
    <xf numFmtId="0" fontId="0" fillId="0" borderId="9" xfId="0" applyFill="1" applyBorder="1" applyAlignment="1">
      <alignment horizontal="left" vertical="center" wrapText="1"/>
    </xf>
    <xf numFmtId="0" fontId="3" fillId="2" borderId="0" xfId="0" applyFont="1" applyFill="1" applyBorder="1" applyAlignment="1">
      <alignment horizontal="left" vertical="center" wrapText="1" indent="4"/>
    </xf>
    <xf numFmtId="164" fontId="6" fillId="0" borderId="0" xfId="0" applyNumberFormat="1" applyFont="1" applyFill="1" applyBorder="1" applyAlignment="1">
      <alignment horizontal="left" vertical="top" shrinkToFit="1"/>
    </xf>
    <xf numFmtId="1" fontId="6" fillId="0" borderId="9" xfId="0" applyNumberFormat="1" applyFont="1" applyFill="1" applyBorder="1" applyAlignment="1">
      <alignment horizontal="left" vertical="top" shrinkToFit="1"/>
    </xf>
    <xf numFmtId="0" fontId="0" fillId="0" borderId="9" xfId="0" applyFill="1" applyBorder="1" applyAlignment="1">
      <alignment horizontal="left" vertical="top" wrapText="1"/>
    </xf>
    <xf numFmtId="165" fontId="6" fillId="0" borderId="9" xfId="0" applyNumberFormat="1" applyFont="1" applyFill="1" applyBorder="1" applyAlignment="1">
      <alignment horizontal="right" vertical="top" shrinkToFit="1"/>
    </xf>
    <xf numFmtId="164" fontId="6" fillId="0" borderId="9" xfId="0" applyNumberFormat="1" applyFont="1" applyFill="1" applyBorder="1" applyAlignment="1">
      <alignment horizontal="left" vertical="top" shrinkToFit="1"/>
    </xf>
    <xf numFmtId="0" fontId="7" fillId="0" borderId="9" xfId="0" applyFont="1" applyFill="1" applyBorder="1" applyAlignment="1">
      <alignment horizontal="left" vertical="top" wrapText="1"/>
    </xf>
    <xf numFmtId="164" fontId="6" fillId="0" borderId="8" xfId="0" applyNumberFormat="1" applyFont="1" applyFill="1" applyBorder="1" applyAlignment="1">
      <alignment horizontal="left" vertical="top" shrinkToFit="1"/>
    </xf>
    <xf numFmtId="1" fontId="6" fillId="0" borderId="0" xfId="0" applyNumberFormat="1" applyFont="1" applyFill="1" applyBorder="1" applyAlignment="1">
      <alignment horizontal="left" vertical="top" shrinkToFit="1"/>
    </xf>
    <xf numFmtId="0" fontId="0" fillId="0" borderId="0" xfId="0" applyFill="1" applyBorder="1" applyAlignment="1">
      <alignment horizontal="left" vertical="top" wrapText="1"/>
    </xf>
    <xf numFmtId="165" fontId="6" fillId="0" borderId="0" xfId="0" applyNumberFormat="1" applyFont="1" applyFill="1" applyBorder="1" applyAlignment="1">
      <alignment horizontal="right" vertical="top" shrinkToFit="1"/>
    </xf>
    <xf numFmtId="166" fontId="6" fillId="0" borderId="9" xfId="0" applyNumberFormat="1" applyFont="1" applyFill="1" applyBorder="1" applyAlignment="1">
      <alignment horizontal="right" vertical="top" shrinkToFit="1"/>
    </xf>
    <xf numFmtId="0" fontId="0" fillId="0" borderId="10" xfId="0" applyFill="1" applyBorder="1" applyAlignment="1">
      <alignment horizontal="left" vertical="center" wrapText="1"/>
    </xf>
    <xf numFmtId="0" fontId="7" fillId="0" borderId="10" xfId="0" applyFont="1" applyFill="1" applyBorder="1" applyAlignment="1">
      <alignment horizontal="left" vertical="top" wrapText="1"/>
    </xf>
    <xf numFmtId="165" fontId="6" fillId="0" borderId="10" xfId="0" applyNumberFormat="1" applyFont="1" applyFill="1" applyBorder="1" applyAlignment="1">
      <alignment horizontal="right" vertical="top" shrinkToFit="1"/>
    </xf>
    <xf numFmtId="0" fontId="0" fillId="2" borderId="0" xfId="0" applyFill="1" applyBorder="1" applyAlignment="1">
      <alignment horizontal="left" vertical="top" wrapText="1" indent="1"/>
    </xf>
    <xf numFmtId="0" fontId="2" fillId="2" borderId="0" xfId="0" applyFont="1" applyFill="1" applyBorder="1" applyAlignment="1">
      <alignment horizontal="left" vertical="top" wrapText="1"/>
    </xf>
    <xf numFmtId="0" fontId="2" fillId="2" borderId="0" xfId="0" applyFont="1" applyFill="1" applyBorder="1" applyAlignment="1">
      <alignment horizontal="right" vertical="top" wrapText="1"/>
    </xf>
    <xf numFmtId="165" fontId="8" fillId="0" borderId="9" xfId="0" applyNumberFormat="1" applyFont="1" applyFill="1" applyBorder="1" applyAlignment="1">
      <alignment horizontal="right" vertical="top" shrinkToFit="1"/>
    </xf>
    <xf numFmtId="165" fontId="8" fillId="0" borderId="8" xfId="0" applyNumberFormat="1" applyFont="1" applyFill="1" applyBorder="1" applyAlignment="1">
      <alignment horizontal="right" vertical="top" shrinkToFit="1"/>
    </xf>
    <xf numFmtId="0" fontId="3" fillId="2" borderId="0" xfId="0" applyFont="1" applyFill="1" applyBorder="1" applyAlignment="1">
      <alignment horizontal="left" vertical="top" wrapText="1" indent="1"/>
    </xf>
    <xf numFmtId="0" fontId="3" fillId="2" borderId="0" xfId="0" applyFont="1" applyFill="1" applyBorder="1" applyAlignment="1">
      <alignment horizontal="left" vertical="center" wrapText="1" indent="2"/>
    </xf>
    <xf numFmtId="164" fontId="8" fillId="0" borderId="0" xfId="0" applyNumberFormat="1" applyFont="1" applyFill="1" applyBorder="1" applyAlignment="1">
      <alignment horizontal="left" vertical="top" shrinkToFit="1"/>
    </xf>
    <xf numFmtId="0" fontId="9" fillId="0" borderId="0" xfId="0" applyFont="1" applyFill="1" applyBorder="1" applyAlignment="1">
      <alignment horizontal="center" vertical="top" wrapText="1"/>
    </xf>
    <xf numFmtId="164" fontId="8" fillId="0" borderId="0" xfId="0" applyNumberFormat="1" applyFont="1" applyFill="1" applyBorder="1" applyAlignment="1">
      <alignment horizontal="left" vertical="top" indent="1" shrinkToFit="1"/>
    </xf>
    <xf numFmtId="0" fontId="0" fillId="0" borderId="0" xfId="0" applyFill="1" applyBorder="1" applyAlignment="1">
      <alignment horizontal="right" vertical="top" wrapText="1"/>
    </xf>
    <xf numFmtId="0" fontId="0" fillId="2" borderId="0" xfId="0" applyFill="1" applyBorder="1" applyAlignment="1">
      <alignment horizontal="left" wrapText="1"/>
    </xf>
    <xf numFmtId="0" fontId="10" fillId="0" borderId="9" xfId="0" applyFont="1" applyFill="1" applyBorder="1" applyAlignment="1">
      <alignment horizontal="left" vertical="top" wrapText="1"/>
    </xf>
    <xf numFmtId="165" fontId="11" fillId="0" borderId="9" xfId="0" applyNumberFormat="1" applyFont="1" applyFill="1" applyBorder="1" applyAlignment="1">
      <alignment horizontal="right" vertical="top" shrinkToFit="1"/>
    </xf>
    <xf numFmtId="0" fontId="10" fillId="0" borderId="8" xfId="0" applyFont="1" applyFill="1" applyBorder="1" applyAlignment="1">
      <alignment horizontal="left" vertical="top" wrapText="1"/>
    </xf>
    <xf numFmtId="0" fontId="9" fillId="0" borderId="8" xfId="0" applyFont="1" applyFill="1" applyBorder="1" applyAlignment="1">
      <alignment horizontal="left" vertical="top" wrapText="1" indent="1"/>
    </xf>
    <xf numFmtId="0" fontId="9" fillId="0" borderId="8" xfId="0" applyFont="1" applyFill="1" applyBorder="1" applyAlignment="1">
      <alignment horizontal="right" vertical="top" wrapText="1"/>
    </xf>
    <xf numFmtId="0" fontId="9" fillId="0" borderId="8" xfId="0" applyFont="1" applyFill="1" applyBorder="1" applyAlignment="1">
      <alignment horizontal="left" vertical="top" wrapText="1"/>
    </xf>
    <xf numFmtId="166" fontId="8" fillId="0" borderId="8" xfId="0" applyNumberFormat="1" applyFont="1" applyFill="1" applyBorder="1" applyAlignment="1">
      <alignment horizontal="right" vertical="top" shrinkToFit="1"/>
    </xf>
    <xf numFmtId="0" fontId="10" fillId="0" borderId="8" xfId="0" applyFont="1" applyFill="1" applyBorder="1" applyAlignment="1">
      <alignment horizontal="right" vertical="top" wrapText="1"/>
    </xf>
    <xf numFmtId="166" fontId="11" fillId="0" borderId="8" xfId="0" applyNumberFormat="1" applyFont="1" applyFill="1" applyBorder="1" applyAlignment="1">
      <alignment horizontal="right" vertical="top" shrinkToFit="1"/>
    </xf>
    <xf numFmtId="165" fontId="11" fillId="0" borderId="8" xfId="0" applyNumberFormat="1" applyFont="1" applyFill="1" applyBorder="1" applyAlignment="1">
      <alignment horizontal="right" vertical="top" shrinkToFit="1"/>
    </xf>
    <xf numFmtId="0" fontId="2" fillId="2" borderId="0" xfId="0" applyFont="1" applyFill="1" applyBorder="1" applyAlignment="1">
      <alignment horizontal="left" vertical="top" wrapText="1" indent="1"/>
    </xf>
    <xf numFmtId="0" fontId="9" fillId="0" borderId="7" xfId="0" applyFont="1" applyFill="1" applyBorder="1" applyAlignment="1">
      <alignment horizontal="left" vertical="top" wrapText="1" indent="1"/>
    </xf>
    <xf numFmtId="167" fontId="8" fillId="0" borderId="7" xfId="0" applyNumberFormat="1" applyFont="1" applyFill="1" applyBorder="1" applyAlignment="1">
      <alignment horizontal="right" vertical="top" shrinkToFit="1"/>
    </xf>
    <xf numFmtId="0" fontId="9" fillId="0" borderId="7" xfId="0" applyFont="1" applyFill="1" applyBorder="1" applyAlignment="1">
      <alignment horizontal="left" vertical="top" wrapText="1"/>
    </xf>
    <xf numFmtId="0" fontId="40" fillId="0" borderId="0" xfId="0" applyFont="1" applyFill="1" applyBorder="1" applyAlignment="1">
      <alignment horizontal="left" vertical="top"/>
    </xf>
    <xf numFmtId="0" fontId="41" fillId="0" borderId="0" xfId="0" applyFont="1" applyFill="1" applyBorder="1" applyAlignment="1">
      <alignment horizontal="left" vertical="center"/>
    </xf>
    <xf numFmtId="0" fontId="41" fillId="0" borderId="0" xfId="0" applyFont="1" applyFill="1" applyBorder="1" applyAlignment="1">
      <alignment vertical="center"/>
    </xf>
    <xf numFmtId="0" fontId="41" fillId="0" borderId="0" xfId="0" applyFont="1" applyFill="1" applyBorder="1" applyAlignment="1">
      <alignment horizontal="right" vertical="center"/>
    </xf>
    <xf numFmtId="0" fontId="41" fillId="0" borderId="0" xfId="0" applyFont="1" applyFill="1" applyBorder="1" applyAlignment="1">
      <alignment horizontal="center" vertical="center"/>
    </xf>
    <xf numFmtId="0" fontId="42" fillId="0" borderId="0" xfId="0" applyFont="1" applyFill="1" applyBorder="1" applyAlignment="1">
      <alignment vertical="top"/>
    </xf>
    <xf numFmtId="0" fontId="41" fillId="0" borderId="0" xfId="0" applyFont="1" applyFill="1" applyBorder="1" applyAlignment="1">
      <alignment vertical="top"/>
    </xf>
    <xf numFmtId="0" fontId="41" fillId="0" borderId="0" xfId="0" applyFont="1" applyFill="1" applyBorder="1" applyAlignment="1">
      <alignment horizontal="left" vertical="top" wrapText="1"/>
    </xf>
    <xf numFmtId="0" fontId="41" fillId="0" borderId="0" xfId="0" applyFont="1" applyFill="1" applyBorder="1" applyAlignment="1">
      <alignment horizontal="right"/>
    </xf>
    <xf numFmtId="0" fontId="41" fillId="0" borderId="0" xfId="0" applyFont="1" applyFill="1" applyBorder="1" applyAlignment="1">
      <alignment horizontal="left" vertical="top"/>
    </xf>
    <xf numFmtId="164" fontId="42" fillId="0" borderId="0" xfId="0" applyNumberFormat="1" applyFont="1" applyFill="1" applyBorder="1" applyAlignment="1">
      <alignment horizontal="left" vertical="top" shrinkToFit="1"/>
    </xf>
    <xf numFmtId="165" fontId="42" fillId="0" borderId="0" xfId="0" applyNumberFormat="1" applyFont="1" applyFill="1" applyBorder="1" applyAlignment="1">
      <alignment vertical="center" shrinkToFit="1"/>
    </xf>
    <xf numFmtId="164" fontId="41" fillId="0" borderId="0" xfId="0" applyNumberFormat="1" applyFont="1" applyFill="1" applyBorder="1" applyAlignment="1">
      <alignment horizontal="left" vertical="top" shrinkToFit="1"/>
    </xf>
    <xf numFmtId="165" fontId="41" fillId="0" borderId="0" xfId="0" applyNumberFormat="1" applyFont="1" applyFill="1" applyBorder="1" applyAlignment="1">
      <alignment horizontal="right" vertical="center" shrinkToFit="1"/>
    </xf>
    <xf numFmtId="165" fontId="41" fillId="0" borderId="0" xfId="0" applyNumberFormat="1" applyFont="1" applyFill="1" applyBorder="1" applyAlignment="1">
      <alignment vertical="center" shrinkToFit="1"/>
    </xf>
    <xf numFmtId="166" fontId="41" fillId="0" borderId="0" xfId="0" applyNumberFormat="1" applyFont="1" applyFill="1" applyBorder="1" applyAlignment="1">
      <alignment horizontal="right" vertical="center" shrinkToFit="1"/>
    </xf>
    <xf numFmtId="165" fontId="41" fillId="0" borderId="0" xfId="0" applyNumberFormat="1" applyFont="1" applyFill="1" applyBorder="1" applyAlignment="1">
      <alignment horizontal="right" shrinkToFit="1"/>
    </xf>
    <xf numFmtId="0" fontId="41" fillId="0" borderId="0" xfId="0" applyFont="1" applyFill="1" applyBorder="1" applyAlignment="1">
      <alignment horizontal="right" vertical="center" wrapText="1"/>
    </xf>
    <xf numFmtId="0" fontId="41" fillId="0" borderId="0" xfId="0" applyFont="1" applyFill="1" applyBorder="1" applyAlignment="1">
      <alignment horizontal="right" wrapText="1"/>
    </xf>
    <xf numFmtId="166" fontId="41" fillId="0" borderId="0" xfId="0" applyNumberFormat="1" applyFont="1" applyFill="1" applyBorder="1" applyAlignment="1">
      <alignment horizontal="right" shrinkToFit="1"/>
    </xf>
    <xf numFmtId="0" fontId="0" fillId="0" borderId="0" xfId="0" pivotButton="1" applyFill="1" applyBorder="1" applyAlignment="1">
      <alignment horizontal="left" vertical="top"/>
    </xf>
    <xf numFmtId="0" fontId="0" fillId="0" borderId="0" xfId="0" applyNumberFormat="1" applyFill="1" applyBorder="1" applyAlignment="1">
      <alignment horizontal="left" vertical="top"/>
    </xf>
    <xf numFmtId="0" fontId="0" fillId="3" borderId="0" xfId="0" applyFill="1" applyBorder="1" applyAlignment="1">
      <alignment horizontal="left" vertical="top"/>
    </xf>
    <xf numFmtId="0" fontId="0" fillId="3" borderId="0" xfId="0" applyNumberFormat="1" applyFill="1" applyBorder="1" applyAlignment="1">
      <alignment horizontal="left" vertical="top"/>
    </xf>
    <xf numFmtId="0" fontId="0" fillId="4" borderId="0" xfId="0" applyFill="1" applyBorder="1" applyAlignment="1">
      <alignment horizontal="left" vertical="top"/>
    </xf>
    <xf numFmtId="0" fontId="0" fillId="4" borderId="0" xfId="0" applyNumberFormat="1" applyFill="1" applyBorder="1" applyAlignment="1">
      <alignment horizontal="left" vertical="top"/>
    </xf>
    <xf numFmtId="2" fontId="0" fillId="0" borderId="0" xfId="0" applyNumberFormat="1" applyFill="1" applyBorder="1" applyAlignment="1">
      <alignment horizontal="left" vertical="top"/>
    </xf>
    <xf numFmtId="17" fontId="0" fillId="4" borderId="0" xfId="0" applyNumberFormat="1" applyFill="1" applyBorder="1" applyAlignment="1">
      <alignment horizontal="left" vertical="top"/>
    </xf>
    <xf numFmtId="0" fontId="40" fillId="4" borderId="0" xfId="0" applyFont="1" applyFill="1" applyBorder="1" applyAlignment="1">
      <alignment horizontal="left" vertical="top"/>
    </xf>
    <xf numFmtId="0" fontId="0" fillId="5" borderId="0" xfId="0" applyFill="1" applyBorder="1" applyAlignment="1">
      <alignment horizontal="left" vertical="top"/>
    </xf>
    <xf numFmtId="0" fontId="40" fillId="5" borderId="0" xfId="0" applyFont="1" applyFill="1" applyBorder="1" applyAlignment="1">
      <alignment horizontal="left" vertical="top"/>
    </xf>
    <xf numFmtId="0" fontId="0" fillId="0" borderId="0" xfId="0" applyFill="1" applyBorder="1" applyAlignment="1">
      <alignment horizontal="left" vertical="top" wrapText="1" indent="4"/>
    </xf>
    <xf numFmtId="0" fontId="1" fillId="0" borderId="0" xfId="0" applyFont="1" applyFill="1" applyBorder="1" applyAlignment="1">
      <alignment horizontal="left" vertical="top" wrapText="1" indent="4"/>
    </xf>
    <xf numFmtId="0" fontId="2" fillId="0" borderId="0" xfId="0" applyFont="1" applyFill="1" applyBorder="1" applyAlignment="1">
      <alignment horizontal="left" vertical="top" wrapText="1" indent="4"/>
    </xf>
    <xf numFmtId="0" fontId="0" fillId="0" borderId="0" xfId="0" applyFill="1" applyBorder="1" applyAlignment="1">
      <alignment horizontal="left" vertical="center" wrapText="1" indent="4"/>
    </xf>
    <xf numFmtId="0" fontId="0" fillId="0" borderId="8" xfId="0" applyFill="1" applyBorder="1" applyAlignment="1">
      <alignment horizontal="left" vertical="top" wrapText="1"/>
    </xf>
    <xf numFmtId="0" fontId="7" fillId="0" borderId="8" xfId="0" applyFont="1" applyFill="1" applyBorder="1" applyAlignment="1">
      <alignment horizontal="left" vertical="top" wrapText="1"/>
    </xf>
    <xf numFmtId="0" fontId="0" fillId="0" borderId="7" xfId="0" applyFill="1" applyBorder="1" applyAlignment="1">
      <alignment horizontal="left" vertical="top" wrapText="1"/>
    </xf>
    <xf numFmtId="0" fontId="0" fillId="0" borderId="9" xfId="0" applyFill="1" applyBorder="1" applyAlignment="1">
      <alignment horizontal="left" wrapText="1"/>
    </xf>
    <xf numFmtId="0" fontId="0" fillId="0" borderId="2" xfId="0" applyFill="1" applyBorder="1" applyAlignment="1">
      <alignment horizontal="left" vertical="top" wrapText="1" indent="2"/>
    </xf>
    <xf numFmtId="0" fontId="0" fillId="0" borderId="3" xfId="0" applyFill="1" applyBorder="1" applyAlignment="1">
      <alignment horizontal="left" vertical="top" wrapText="1" indent="2"/>
    </xf>
    <xf numFmtId="0" fontId="0" fillId="0" borderId="4" xfId="0" applyFill="1" applyBorder="1" applyAlignment="1">
      <alignment horizontal="left" vertical="top" wrapText="1" indent="2"/>
    </xf>
    <xf numFmtId="0" fontId="3" fillId="2" borderId="0" xfId="0" applyFont="1" applyFill="1" applyBorder="1" applyAlignment="1">
      <alignment horizontal="left" vertical="center" wrapText="1" indent="1"/>
    </xf>
    <xf numFmtId="0" fontId="5" fillId="0" borderId="5" xfId="0" applyFont="1" applyFill="1" applyBorder="1" applyAlignment="1">
      <alignment horizontal="left" vertical="top" wrapText="1"/>
    </xf>
    <xf numFmtId="0" fontId="0" fillId="0" borderId="6" xfId="0" applyFill="1" applyBorder="1" applyAlignment="1">
      <alignment horizontal="left" vertical="top" wrapText="1"/>
    </xf>
    <xf numFmtId="0" fontId="2" fillId="2" borderId="0" xfId="0" applyFont="1" applyFill="1" applyBorder="1" applyAlignment="1">
      <alignment horizontal="left" vertical="top" wrapText="1"/>
    </xf>
    <xf numFmtId="0" fontId="0" fillId="0" borderId="9" xfId="0" applyFill="1" applyBorder="1" applyAlignment="1">
      <alignment horizontal="left" vertical="top" wrapText="1"/>
    </xf>
    <xf numFmtId="0" fontId="0" fillId="0" borderId="0" xfId="0" applyFill="1" applyBorder="1" applyAlignment="1">
      <alignment horizontal="right" vertical="top" wrapText="1"/>
    </xf>
    <xf numFmtId="165" fontId="8" fillId="0" borderId="0" xfId="0" applyNumberFormat="1" applyFont="1" applyFill="1" applyBorder="1" applyAlignment="1">
      <alignment horizontal="right" vertical="top" shrinkToFit="1"/>
    </xf>
    <xf numFmtId="0" fontId="9" fillId="0" borderId="0" xfId="0" applyFont="1" applyFill="1" applyBorder="1" applyAlignment="1">
      <alignment horizontal="left" vertical="top" wrapText="1"/>
    </xf>
    <xf numFmtId="0" fontId="9" fillId="0" borderId="0" xfId="0" applyFont="1" applyFill="1" applyBorder="1" applyAlignment="1">
      <alignment horizontal="right" vertical="top" wrapText="1"/>
    </xf>
    <xf numFmtId="164" fontId="8" fillId="0" borderId="0" xfId="0" applyNumberFormat="1" applyFont="1" applyFill="1" applyBorder="1" applyAlignment="1">
      <alignment horizontal="left" vertical="top" indent="1" shrinkToFit="1"/>
    </xf>
    <xf numFmtId="10" fontId="8" fillId="0" borderId="0" xfId="0" applyNumberFormat="1" applyFont="1" applyFill="1" applyBorder="1" applyAlignment="1">
      <alignment horizontal="right" vertical="top" shrinkToFit="1"/>
    </xf>
    <xf numFmtId="166" fontId="8" fillId="0" borderId="5" xfId="0" applyNumberFormat="1" applyFont="1" applyFill="1" applyBorder="1" applyAlignment="1">
      <alignment horizontal="right" vertical="top" shrinkToFit="1"/>
    </xf>
    <xf numFmtId="165" fontId="8" fillId="0" borderId="5" xfId="0" applyNumberFormat="1" applyFont="1" applyFill="1" applyBorder="1" applyAlignment="1">
      <alignment horizontal="right" vertical="top" shrinkToFit="1"/>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top" wrapText="1" indent="1"/>
    </xf>
    <xf numFmtId="0" fontId="3" fillId="2" borderId="0" xfId="0" applyFont="1" applyFill="1" applyBorder="1" applyAlignment="1">
      <alignment horizontal="left" vertical="center" wrapText="1" indent="2"/>
    </xf>
    <xf numFmtId="164" fontId="8" fillId="0" borderId="5" xfId="0" applyNumberFormat="1" applyFont="1" applyFill="1" applyBorder="1" applyAlignment="1">
      <alignment horizontal="left" vertical="top" shrinkToFit="1"/>
    </xf>
    <xf numFmtId="164" fontId="8" fillId="0" borderId="5" xfId="0" applyNumberFormat="1" applyFont="1" applyFill="1" applyBorder="1" applyAlignment="1">
      <alignment horizontal="right" vertical="top" indent="1" shrinkToFit="1"/>
    </xf>
    <xf numFmtId="0" fontId="9" fillId="0" borderId="5" xfId="0" applyFont="1" applyFill="1" applyBorder="1" applyAlignment="1">
      <alignment horizontal="left" vertical="top" wrapText="1"/>
    </xf>
    <xf numFmtId="1" fontId="8" fillId="0" borderId="5" xfId="0" applyNumberFormat="1" applyFont="1" applyFill="1" applyBorder="1" applyAlignment="1">
      <alignment horizontal="right" vertical="top" shrinkToFit="1"/>
    </xf>
    <xf numFmtId="0" fontId="0" fillId="0" borderId="10" xfId="0" applyFill="1" applyBorder="1" applyAlignment="1">
      <alignment horizontal="left" vertical="top" wrapText="1"/>
    </xf>
    <xf numFmtId="165" fontId="8" fillId="0" borderId="10" xfId="0" applyNumberFormat="1" applyFont="1" applyFill="1" applyBorder="1" applyAlignment="1">
      <alignment horizontal="right" vertical="top" shrinkToFit="1"/>
    </xf>
    <xf numFmtId="0" fontId="3" fillId="2" borderId="0" xfId="0" applyFont="1" applyFill="1" applyBorder="1" applyAlignment="1">
      <alignment horizontal="left" vertical="center" wrapText="1"/>
    </xf>
    <xf numFmtId="0" fontId="3" fillId="2" borderId="0" xfId="0" applyFont="1" applyFill="1" applyBorder="1" applyAlignment="1">
      <alignment horizontal="right" vertical="center" wrapText="1" indent="1"/>
    </xf>
    <xf numFmtId="0" fontId="2" fillId="2" borderId="0" xfId="0" applyFont="1" applyFill="1" applyBorder="1" applyAlignment="1">
      <alignment horizontal="right" vertical="top" wrapText="1"/>
    </xf>
    <xf numFmtId="165" fontId="8" fillId="0" borderId="9" xfId="0" applyNumberFormat="1" applyFont="1" applyFill="1" applyBorder="1" applyAlignment="1">
      <alignment horizontal="right" vertical="top" shrinkToFit="1"/>
    </xf>
    <xf numFmtId="0" fontId="0" fillId="0" borderId="0" xfId="0" applyFill="1" applyBorder="1" applyAlignment="1">
      <alignment horizontal="left" vertical="top" wrapText="1" indent="8"/>
    </xf>
    <xf numFmtId="0" fontId="12" fillId="0" borderId="0" xfId="0" applyFont="1" applyFill="1" applyBorder="1" applyAlignment="1">
      <alignment horizontal="left" vertical="top" wrapText="1" indent="7"/>
    </xf>
    <xf numFmtId="0" fontId="0" fillId="0" borderId="0" xfId="0" applyFill="1" applyBorder="1" applyAlignment="1">
      <alignment horizontal="left" vertical="top" wrapText="1" indent="9"/>
    </xf>
    <xf numFmtId="0" fontId="43" fillId="6" borderId="0" xfId="0" applyFont="1" applyFill="1"/>
    <xf numFmtId="0" fontId="41" fillId="6" borderId="0" xfId="0" applyFont="1" applyFill="1"/>
    <xf numFmtId="165" fontId="41" fillId="0" borderId="0" xfId="0" applyNumberFormat="1" applyFont="1" applyFill="1" applyBorder="1" applyAlignment="1">
      <alignment horizontal="left" vertical="top"/>
    </xf>
  </cellXfs>
  <cellStyles count="1">
    <cellStyle name="Normal" xfId="0" builtinId="0"/>
  </cellStyles>
  <dxfs count="8">
    <dxf>
      <fill>
        <patternFill patternType="solid">
          <bgColor theme="7" tint="0.39997558519241921"/>
        </patternFill>
      </fill>
    </dxf>
    <dxf>
      <fill>
        <patternFill patternType="solid">
          <bgColor theme="7" tint="0.39997558519241921"/>
        </patternFill>
      </fill>
    </dxf>
    <dxf>
      <fill>
        <patternFill patternType="solid">
          <bgColor theme="7" tint="0.39997558519241921"/>
        </patternFill>
      </fill>
    </dxf>
    <dxf>
      <fill>
        <patternFill patternType="solid">
          <bgColor theme="7" tint="0.39997558519241921"/>
        </patternFill>
      </fill>
    </dxf>
    <dxf>
      <fill>
        <patternFill patternType="solid">
          <bgColor theme="7" tint="0.39997558519241921"/>
        </patternFill>
      </fill>
    </dxf>
    <dxf>
      <fill>
        <patternFill patternType="solid">
          <bgColor theme="7" tint="0.39997558519241921"/>
        </patternFill>
      </fill>
    </dxf>
    <dxf>
      <fill>
        <patternFill patternType="solid">
          <bgColor rgb="FFFF99CC"/>
        </patternFill>
      </fill>
    </dxf>
    <dxf>
      <fill>
        <patternFill patternType="solid">
          <bgColor rgb="FFFF99CC"/>
        </patternFill>
      </fill>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355600</xdr:colOff>
      <xdr:row>4</xdr:row>
      <xdr:rowOff>0</xdr:rowOff>
    </xdr:from>
    <xdr:ext cx="6527800" cy="6350"/>
    <xdr:sp macro="" textlink="">
      <xdr:nvSpPr>
        <xdr:cNvPr id="2" name="Shape 2"/>
        <xdr:cNvSpPr/>
      </xdr:nvSpPr>
      <xdr:spPr>
        <a:xfrm>
          <a:off x="0" y="0"/>
          <a:ext cx="6527800" cy="6350"/>
        </a:xfrm>
        <a:custGeom>
          <a:avLst/>
          <a:gdLst/>
          <a:ahLst/>
          <a:cxnLst/>
          <a:rect l="0" t="0" r="0" b="0"/>
          <a:pathLst>
            <a:path w="6527800" h="6350">
              <a:moveTo>
                <a:pt x="6527800" y="6350"/>
              </a:moveTo>
              <a:lnTo>
                <a:pt x="0" y="6350"/>
              </a:lnTo>
              <a:lnTo>
                <a:pt x="0" y="0"/>
              </a:lnTo>
              <a:lnTo>
                <a:pt x="6527800" y="0"/>
              </a:lnTo>
              <a:lnTo>
                <a:pt x="6527800" y="6350"/>
              </a:lnTo>
              <a:close/>
            </a:path>
          </a:pathLst>
        </a:custGeom>
        <a:solidFill>
          <a:srgbClr val="DADADA"/>
        </a:solidFill>
      </xdr:spPr>
    </xdr:sp>
    <xdr:clientData/>
  </xdr:oneCellAnchor>
  <xdr:oneCellAnchor>
    <xdr:from>
      <xdr:col>0</xdr:col>
      <xdr:colOff>0</xdr:colOff>
      <xdr:row>5</xdr:row>
      <xdr:rowOff>0</xdr:rowOff>
    </xdr:from>
    <xdr:ext cx="7556500" cy="2768600"/>
    <xdr:grpSp>
      <xdr:nvGrpSpPr>
        <xdr:cNvPr id="3" name="Group 3"/>
        <xdr:cNvGrpSpPr/>
      </xdr:nvGrpSpPr>
      <xdr:grpSpPr>
        <a:xfrm>
          <a:off x="0" y="3238500"/>
          <a:ext cx="7556500" cy="2768600"/>
          <a:chOff x="0" y="0"/>
          <a:chExt cx="7556500" cy="2768600"/>
        </a:xfrm>
      </xdr:grpSpPr>
      <xdr:sp macro="" textlink="">
        <xdr:nvSpPr>
          <xdr:cNvPr id="4" name="Shape 4"/>
          <xdr:cNvSpPr/>
        </xdr:nvSpPr>
        <xdr:spPr>
          <a:xfrm>
            <a:off x="3206750" y="292100"/>
            <a:ext cx="1200150" cy="200025"/>
          </a:xfrm>
          <a:custGeom>
            <a:avLst/>
            <a:gdLst/>
            <a:ahLst/>
            <a:cxnLst/>
            <a:rect l="0" t="0" r="0" b="0"/>
            <a:pathLst>
              <a:path w="1200150" h="200025">
                <a:moveTo>
                  <a:pt x="1164033" y="193312"/>
                </a:moveTo>
                <a:lnTo>
                  <a:pt x="1141200" y="193312"/>
                </a:lnTo>
                <a:lnTo>
                  <a:pt x="1141200" y="94583"/>
                </a:lnTo>
                <a:lnTo>
                  <a:pt x="1149603" y="92386"/>
                </a:lnTo>
                <a:lnTo>
                  <a:pt x="1159544" y="90634"/>
                </a:lnTo>
                <a:lnTo>
                  <a:pt x="1170069" y="89474"/>
                </a:lnTo>
                <a:lnTo>
                  <a:pt x="1180223" y="89054"/>
                </a:lnTo>
                <a:lnTo>
                  <a:pt x="1187281" y="89054"/>
                </a:lnTo>
                <a:lnTo>
                  <a:pt x="1195168" y="89252"/>
                </a:lnTo>
                <a:lnTo>
                  <a:pt x="1200150" y="89843"/>
                </a:lnTo>
                <a:lnTo>
                  <a:pt x="1200150" y="96360"/>
                </a:lnTo>
                <a:lnTo>
                  <a:pt x="1199320" y="104259"/>
                </a:lnTo>
                <a:lnTo>
                  <a:pt x="1198312" y="107614"/>
                </a:lnTo>
                <a:lnTo>
                  <a:pt x="1175242" y="107614"/>
                </a:lnTo>
                <a:lnTo>
                  <a:pt x="1169636" y="108010"/>
                </a:lnTo>
                <a:lnTo>
                  <a:pt x="1164033" y="108798"/>
                </a:lnTo>
                <a:lnTo>
                  <a:pt x="1164033" y="193312"/>
                </a:lnTo>
                <a:close/>
              </a:path>
              <a:path w="1200150" h="200025">
                <a:moveTo>
                  <a:pt x="1198075" y="108405"/>
                </a:moveTo>
                <a:lnTo>
                  <a:pt x="1192678" y="107811"/>
                </a:lnTo>
                <a:lnTo>
                  <a:pt x="1187281" y="107614"/>
                </a:lnTo>
                <a:lnTo>
                  <a:pt x="1198312" y="107614"/>
                </a:lnTo>
                <a:lnTo>
                  <a:pt x="1198075" y="108405"/>
                </a:lnTo>
                <a:close/>
              </a:path>
              <a:path w="1200150" h="200025">
                <a:moveTo>
                  <a:pt x="1080792" y="195679"/>
                </a:moveTo>
                <a:lnTo>
                  <a:pt x="1055826" y="192005"/>
                </a:lnTo>
                <a:lnTo>
                  <a:pt x="1038137" y="181389"/>
                </a:lnTo>
                <a:lnTo>
                  <a:pt x="1027610" y="164442"/>
                </a:lnTo>
                <a:lnTo>
                  <a:pt x="1024127" y="141775"/>
                </a:lnTo>
                <a:lnTo>
                  <a:pt x="1026933" y="121126"/>
                </a:lnTo>
                <a:lnTo>
                  <a:pt x="1035829" y="104382"/>
                </a:lnTo>
                <a:lnTo>
                  <a:pt x="1051536" y="93155"/>
                </a:lnTo>
                <a:lnTo>
                  <a:pt x="1074773" y="89054"/>
                </a:lnTo>
                <a:lnTo>
                  <a:pt x="1095818" y="92621"/>
                </a:lnTo>
                <a:lnTo>
                  <a:pt x="1110345" y="102333"/>
                </a:lnTo>
                <a:lnTo>
                  <a:pt x="1113206" y="107219"/>
                </a:lnTo>
                <a:lnTo>
                  <a:pt x="1073528" y="107219"/>
                </a:lnTo>
                <a:lnTo>
                  <a:pt x="1062809" y="108870"/>
                </a:lnTo>
                <a:lnTo>
                  <a:pt x="1054873" y="113760"/>
                </a:lnTo>
                <a:lnTo>
                  <a:pt x="1049622" y="121798"/>
                </a:lnTo>
                <a:lnTo>
                  <a:pt x="1046959" y="132889"/>
                </a:lnTo>
                <a:lnTo>
                  <a:pt x="1121262" y="132889"/>
                </a:lnTo>
                <a:lnTo>
                  <a:pt x="1121476" y="134272"/>
                </a:lnTo>
                <a:lnTo>
                  <a:pt x="1121360" y="141775"/>
                </a:lnTo>
                <a:lnTo>
                  <a:pt x="1121061" y="145330"/>
                </a:lnTo>
                <a:lnTo>
                  <a:pt x="1120230" y="151055"/>
                </a:lnTo>
                <a:lnTo>
                  <a:pt x="1047374" y="151055"/>
                </a:lnTo>
                <a:lnTo>
                  <a:pt x="1051058" y="162542"/>
                </a:lnTo>
                <a:lnTo>
                  <a:pt x="1057856" y="170678"/>
                </a:lnTo>
                <a:lnTo>
                  <a:pt x="1067922" y="175518"/>
                </a:lnTo>
                <a:lnTo>
                  <a:pt x="1081414" y="177120"/>
                </a:lnTo>
                <a:lnTo>
                  <a:pt x="1116823" y="177120"/>
                </a:lnTo>
                <a:lnTo>
                  <a:pt x="1115872" y="182845"/>
                </a:lnTo>
                <a:lnTo>
                  <a:pt x="1114419" y="189360"/>
                </a:lnTo>
                <a:lnTo>
                  <a:pt x="1106508" y="192264"/>
                </a:lnTo>
                <a:lnTo>
                  <a:pt x="1098306" y="194223"/>
                </a:lnTo>
                <a:lnTo>
                  <a:pt x="1089753" y="195331"/>
                </a:lnTo>
                <a:lnTo>
                  <a:pt x="1080792" y="195679"/>
                </a:lnTo>
                <a:close/>
              </a:path>
              <a:path w="1200150" h="200025">
                <a:moveTo>
                  <a:pt x="1121262" y="132889"/>
                </a:moveTo>
                <a:lnTo>
                  <a:pt x="1098437" y="132889"/>
                </a:lnTo>
                <a:lnTo>
                  <a:pt x="1096764" y="122047"/>
                </a:lnTo>
                <a:lnTo>
                  <a:pt x="1091899" y="113982"/>
                </a:lnTo>
                <a:lnTo>
                  <a:pt x="1084076" y="108953"/>
                </a:lnTo>
                <a:lnTo>
                  <a:pt x="1073528" y="107219"/>
                </a:lnTo>
                <a:lnTo>
                  <a:pt x="1113206" y="107219"/>
                </a:lnTo>
                <a:lnTo>
                  <a:pt x="1118762" y="116710"/>
                </a:lnTo>
                <a:lnTo>
                  <a:pt x="1121262" y="132889"/>
                </a:lnTo>
                <a:close/>
              </a:path>
              <a:path w="1200150" h="200025">
                <a:moveTo>
                  <a:pt x="1116823" y="177120"/>
                </a:moveTo>
                <a:lnTo>
                  <a:pt x="1081414" y="177120"/>
                </a:lnTo>
                <a:lnTo>
                  <a:pt x="1090772" y="176641"/>
                </a:lnTo>
                <a:lnTo>
                  <a:pt x="1100071" y="175219"/>
                </a:lnTo>
                <a:lnTo>
                  <a:pt x="1109175" y="172871"/>
                </a:lnTo>
                <a:lnTo>
                  <a:pt x="1117947" y="169616"/>
                </a:lnTo>
                <a:lnTo>
                  <a:pt x="1117088" y="175518"/>
                </a:lnTo>
                <a:lnTo>
                  <a:pt x="1116823" y="177120"/>
                </a:lnTo>
                <a:close/>
              </a:path>
              <a:path w="1200150" h="200025">
                <a:moveTo>
                  <a:pt x="1005440" y="90633"/>
                </a:moveTo>
                <a:lnTo>
                  <a:pt x="982816" y="90633"/>
                </a:lnTo>
                <a:lnTo>
                  <a:pt x="982816" y="58053"/>
                </a:lnTo>
                <a:lnTo>
                  <a:pt x="989873" y="55684"/>
                </a:lnTo>
                <a:lnTo>
                  <a:pt x="997967" y="55090"/>
                </a:lnTo>
                <a:lnTo>
                  <a:pt x="1005440" y="55090"/>
                </a:lnTo>
                <a:lnTo>
                  <a:pt x="1005440" y="90633"/>
                </a:lnTo>
                <a:close/>
              </a:path>
              <a:path w="1200150" h="200025">
                <a:moveTo>
                  <a:pt x="953549" y="195679"/>
                </a:moveTo>
                <a:lnTo>
                  <a:pt x="934855" y="192199"/>
                </a:lnTo>
                <a:lnTo>
                  <a:pt x="920442" y="182055"/>
                </a:lnTo>
                <a:lnTo>
                  <a:pt x="911166" y="165692"/>
                </a:lnTo>
                <a:lnTo>
                  <a:pt x="907883" y="143553"/>
                </a:lnTo>
                <a:lnTo>
                  <a:pt x="911532" y="120376"/>
                </a:lnTo>
                <a:lnTo>
                  <a:pt x="922439" y="103271"/>
                </a:lnTo>
                <a:lnTo>
                  <a:pt x="940546" y="92682"/>
                </a:lnTo>
                <a:lnTo>
                  <a:pt x="965795" y="89054"/>
                </a:lnTo>
                <a:lnTo>
                  <a:pt x="971814" y="89054"/>
                </a:lnTo>
                <a:lnTo>
                  <a:pt x="977418" y="89647"/>
                </a:lnTo>
                <a:lnTo>
                  <a:pt x="982816" y="90633"/>
                </a:lnTo>
                <a:lnTo>
                  <a:pt x="1005440" y="90633"/>
                </a:lnTo>
                <a:lnTo>
                  <a:pt x="1005440" y="107614"/>
                </a:lnTo>
                <a:lnTo>
                  <a:pt x="964549" y="107614"/>
                </a:lnTo>
                <a:lnTo>
                  <a:pt x="949782" y="110064"/>
                </a:lnTo>
                <a:lnTo>
                  <a:pt x="939355" y="117142"/>
                </a:lnTo>
                <a:lnTo>
                  <a:pt x="933171" y="128441"/>
                </a:lnTo>
                <a:lnTo>
                  <a:pt x="931131" y="143553"/>
                </a:lnTo>
                <a:lnTo>
                  <a:pt x="932779" y="157418"/>
                </a:lnTo>
                <a:lnTo>
                  <a:pt x="937929" y="168284"/>
                </a:lnTo>
                <a:lnTo>
                  <a:pt x="946894" y="175374"/>
                </a:lnTo>
                <a:lnTo>
                  <a:pt x="959984" y="177911"/>
                </a:lnTo>
                <a:lnTo>
                  <a:pt x="1005440" y="177911"/>
                </a:lnTo>
                <a:lnTo>
                  <a:pt x="1005440" y="180674"/>
                </a:lnTo>
                <a:lnTo>
                  <a:pt x="983232" y="180674"/>
                </a:lnTo>
                <a:lnTo>
                  <a:pt x="978243" y="186934"/>
                </a:lnTo>
                <a:lnTo>
                  <a:pt x="971814" y="191657"/>
                </a:lnTo>
                <a:lnTo>
                  <a:pt x="963674" y="194640"/>
                </a:lnTo>
                <a:lnTo>
                  <a:pt x="953549" y="195679"/>
                </a:lnTo>
                <a:close/>
              </a:path>
              <a:path w="1200150" h="200025">
                <a:moveTo>
                  <a:pt x="1005440" y="177911"/>
                </a:moveTo>
                <a:lnTo>
                  <a:pt x="969117" y="177911"/>
                </a:lnTo>
                <a:lnTo>
                  <a:pt x="976589" y="174947"/>
                </a:lnTo>
                <a:lnTo>
                  <a:pt x="982816" y="170404"/>
                </a:lnTo>
                <a:lnTo>
                  <a:pt x="982816" y="109589"/>
                </a:lnTo>
                <a:lnTo>
                  <a:pt x="976797" y="108405"/>
                </a:lnTo>
                <a:lnTo>
                  <a:pt x="970569" y="107614"/>
                </a:lnTo>
                <a:lnTo>
                  <a:pt x="1005440" y="107614"/>
                </a:lnTo>
                <a:lnTo>
                  <a:pt x="1005440" y="177911"/>
                </a:lnTo>
                <a:close/>
              </a:path>
              <a:path w="1200150" h="200025">
                <a:moveTo>
                  <a:pt x="1005440" y="193312"/>
                </a:moveTo>
                <a:lnTo>
                  <a:pt x="984476" y="193312"/>
                </a:lnTo>
                <a:lnTo>
                  <a:pt x="983232" y="180674"/>
                </a:lnTo>
                <a:lnTo>
                  <a:pt x="1005440" y="180674"/>
                </a:lnTo>
                <a:lnTo>
                  <a:pt x="1005440" y="193312"/>
                </a:lnTo>
                <a:close/>
              </a:path>
              <a:path w="1200150" h="200025">
                <a:moveTo>
                  <a:pt x="820492" y="193312"/>
                </a:moveTo>
                <a:lnTo>
                  <a:pt x="797659" y="193312"/>
                </a:lnTo>
                <a:lnTo>
                  <a:pt x="797659" y="94583"/>
                </a:lnTo>
                <a:lnTo>
                  <a:pt x="808728" y="92303"/>
                </a:lnTo>
                <a:lnTo>
                  <a:pt x="819739" y="90560"/>
                </a:lnTo>
                <a:lnTo>
                  <a:pt x="830088" y="89446"/>
                </a:lnTo>
                <a:lnTo>
                  <a:pt x="839172" y="89054"/>
                </a:lnTo>
                <a:lnTo>
                  <a:pt x="863166" y="91618"/>
                </a:lnTo>
                <a:lnTo>
                  <a:pt x="878714" y="99050"/>
                </a:lnTo>
                <a:lnTo>
                  <a:pt x="884743" y="107614"/>
                </a:lnTo>
                <a:lnTo>
                  <a:pt x="833154" y="107614"/>
                </a:lnTo>
                <a:lnTo>
                  <a:pt x="826718" y="108208"/>
                </a:lnTo>
                <a:lnTo>
                  <a:pt x="820492" y="109195"/>
                </a:lnTo>
                <a:lnTo>
                  <a:pt x="820492" y="193312"/>
                </a:lnTo>
                <a:close/>
              </a:path>
              <a:path w="1200150" h="200025">
                <a:moveTo>
                  <a:pt x="889611" y="193312"/>
                </a:moveTo>
                <a:lnTo>
                  <a:pt x="866781" y="193312"/>
                </a:lnTo>
                <a:lnTo>
                  <a:pt x="866781" y="130718"/>
                </a:lnTo>
                <a:lnTo>
                  <a:pt x="865580" y="120527"/>
                </a:lnTo>
                <a:lnTo>
                  <a:pt x="861228" y="113316"/>
                </a:lnTo>
                <a:lnTo>
                  <a:pt x="852594" y="109030"/>
                </a:lnTo>
                <a:lnTo>
                  <a:pt x="838550" y="107614"/>
                </a:lnTo>
                <a:lnTo>
                  <a:pt x="884743" y="107614"/>
                </a:lnTo>
                <a:lnTo>
                  <a:pt x="887100" y="110962"/>
                </a:lnTo>
                <a:lnTo>
                  <a:pt x="889611" y="126966"/>
                </a:lnTo>
                <a:lnTo>
                  <a:pt x="889611" y="193312"/>
                </a:lnTo>
                <a:close/>
              </a:path>
              <a:path w="1200150" h="200025">
                <a:moveTo>
                  <a:pt x="721270" y="195679"/>
                </a:moveTo>
                <a:lnTo>
                  <a:pt x="702576" y="192199"/>
                </a:lnTo>
                <a:lnTo>
                  <a:pt x="688163" y="182055"/>
                </a:lnTo>
                <a:lnTo>
                  <a:pt x="678887" y="165692"/>
                </a:lnTo>
                <a:lnTo>
                  <a:pt x="675605" y="143553"/>
                </a:lnTo>
                <a:lnTo>
                  <a:pt x="679254" y="120376"/>
                </a:lnTo>
                <a:lnTo>
                  <a:pt x="690160" y="103271"/>
                </a:lnTo>
                <a:lnTo>
                  <a:pt x="708267" y="92682"/>
                </a:lnTo>
                <a:lnTo>
                  <a:pt x="733516" y="89054"/>
                </a:lnTo>
                <a:lnTo>
                  <a:pt x="744257" y="89363"/>
                </a:lnTo>
                <a:lnTo>
                  <a:pt x="754221" y="90338"/>
                </a:lnTo>
                <a:lnTo>
                  <a:pt x="763639" y="92053"/>
                </a:lnTo>
                <a:lnTo>
                  <a:pt x="772745" y="94583"/>
                </a:lnTo>
                <a:lnTo>
                  <a:pt x="772745" y="107614"/>
                </a:lnTo>
                <a:lnTo>
                  <a:pt x="733516" y="107614"/>
                </a:lnTo>
                <a:lnTo>
                  <a:pt x="718116" y="110120"/>
                </a:lnTo>
                <a:lnTo>
                  <a:pt x="707310" y="117290"/>
                </a:lnTo>
                <a:lnTo>
                  <a:pt x="700940" y="128608"/>
                </a:lnTo>
                <a:lnTo>
                  <a:pt x="698852" y="143553"/>
                </a:lnTo>
                <a:lnTo>
                  <a:pt x="700500" y="157418"/>
                </a:lnTo>
                <a:lnTo>
                  <a:pt x="705650" y="168284"/>
                </a:lnTo>
                <a:lnTo>
                  <a:pt x="714614" y="175374"/>
                </a:lnTo>
                <a:lnTo>
                  <a:pt x="727703" y="177911"/>
                </a:lnTo>
                <a:lnTo>
                  <a:pt x="772745" y="177911"/>
                </a:lnTo>
                <a:lnTo>
                  <a:pt x="772745" y="181465"/>
                </a:lnTo>
                <a:lnTo>
                  <a:pt x="750538" y="181465"/>
                </a:lnTo>
                <a:lnTo>
                  <a:pt x="745555" y="187351"/>
                </a:lnTo>
                <a:lnTo>
                  <a:pt x="739172" y="191830"/>
                </a:lnTo>
                <a:lnTo>
                  <a:pt x="731155" y="194680"/>
                </a:lnTo>
                <a:lnTo>
                  <a:pt x="721270" y="195679"/>
                </a:lnTo>
                <a:close/>
              </a:path>
              <a:path w="1200150" h="200025">
                <a:moveTo>
                  <a:pt x="772745" y="177911"/>
                </a:moveTo>
                <a:lnTo>
                  <a:pt x="736627" y="177911"/>
                </a:lnTo>
                <a:lnTo>
                  <a:pt x="743895" y="175146"/>
                </a:lnTo>
                <a:lnTo>
                  <a:pt x="749912" y="170801"/>
                </a:lnTo>
                <a:lnTo>
                  <a:pt x="749912" y="108798"/>
                </a:lnTo>
                <a:lnTo>
                  <a:pt x="745140" y="108010"/>
                </a:lnTo>
                <a:lnTo>
                  <a:pt x="739948" y="107614"/>
                </a:lnTo>
                <a:lnTo>
                  <a:pt x="772745" y="107614"/>
                </a:lnTo>
                <a:lnTo>
                  <a:pt x="772745" y="177911"/>
                </a:lnTo>
                <a:close/>
              </a:path>
              <a:path w="1200150" h="200025">
                <a:moveTo>
                  <a:pt x="772745" y="193312"/>
                </a:moveTo>
                <a:lnTo>
                  <a:pt x="751781" y="193312"/>
                </a:lnTo>
                <a:lnTo>
                  <a:pt x="750538" y="181465"/>
                </a:lnTo>
                <a:lnTo>
                  <a:pt x="772745" y="181465"/>
                </a:lnTo>
                <a:lnTo>
                  <a:pt x="772745" y="193312"/>
                </a:lnTo>
                <a:close/>
              </a:path>
              <a:path w="1200150" h="200025">
                <a:moveTo>
                  <a:pt x="652559" y="195679"/>
                </a:moveTo>
                <a:lnTo>
                  <a:pt x="646124" y="195679"/>
                </a:lnTo>
                <a:lnTo>
                  <a:pt x="631079" y="193791"/>
                </a:lnTo>
                <a:lnTo>
                  <a:pt x="619633" y="187831"/>
                </a:lnTo>
                <a:lnTo>
                  <a:pt x="612352" y="177354"/>
                </a:lnTo>
                <a:lnTo>
                  <a:pt x="609799" y="161916"/>
                </a:lnTo>
                <a:lnTo>
                  <a:pt x="609799" y="58250"/>
                </a:lnTo>
                <a:lnTo>
                  <a:pt x="616857" y="56079"/>
                </a:lnTo>
                <a:lnTo>
                  <a:pt x="625575" y="55090"/>
                </a:lnTo>
                <a:lnTo>
                  <a:pt x="632634" y="55090"/>
                </a:lnTo>
                <a:lnTo>
                  <a:pt x="632634" y="92410"/>
                </a:lnTo>
                <a:lnTo>
                  <a:pt x="668749" y="92410"/>
                </a:lnTo>
                <a:lnTo>
                  <a:pt x="668334" y="99124"/>
                </a:lnTo>
                <a:lnTo>
                  <a:pt x="667712" y="105245"/>
                </a:lnTo>
                <a:lnTo>
                  <a:pt x="666673" y="110971"/>
                </a:lnTo>
                <a:lnTo>
                  <a:pt x="632634" y="110971"/>
                </a:lnTo>
                <a:lnTo>
                  <a:pt x="632634" y="172184"/>
                </a:lnTo>
                <a:lnTo>
                  <a:pt x="639275" y="177120"/>
                </a:lnTo>
                <a:lnTo>
                  <a:pt x="667816" y="177120"/>
                </a:lnTo>
                <a:lnTo>
                  <a:pt x="667504" y="180080"/>
                </a:lnTo>
                <a:lnTo>
                  <a:pt x="666673" y="186796"/>
                </a:lnTo>
                <a:lnTo>
                  <a:pt x="665428" y="192520"/>
                </a:lnTo>
                <a:lnTo>
                  <a:pt x="659200" y="194890"/>
                </a:lnTo>
                <a:lnTo>
                  <a:pt x="652559" y="195679"/>
                </a:lnTo>
                <a:close/>
              </a:path>
              <a:path w="1200150" h="200025">
                <a:moveTo>
                  <a:pt x="667816" y="177120"/>
                </a:moveTo>
                <a:lnTo>
                  <a:pt x="656916" y="177120"/>
                </a:lnTo>
                <a:lnTo>
                  <a:pt x="663145" y="175934"/>
                </a:lnTo>
                <a:lnTo>
                  <a:pt x="668127" y="174159"/>
                </a:lnTo>
                <a:lnTo>
                  <a:pt x="667816" y="177120"/>
                </a:lnTo>
                <a:close/>
              </a:path>
              <a:path w="1200150" h="200025">
                <a:moveTo>
                  <a:pt x="517841" y="193312"/>
                </a:moveTo>
                <a:lnTo>
                  <a:pt x="495009" y="193312"/>
                </a:lnTo>
                <a:lnTo>
                  <a:pt x="495009" y="94583"/>
                </a:lnTo>
                <a:lnTo>
                  <a:pt x="506078" y="92303"/>
                </a:lnTo>
                <a:lnTo>
                  <a:pt x="517089" y="90560"/>
                </a:lnTo>
                <a:lnTo>
                  <a:pt x="527438" y="89446"/>
                </a:lnTo>
                <a:lnTo>
                  <a:pt x="536522" y="89054"/>
                </a:lnTo>
                <a:lnTo>
                  <a:pt x="560516" y="91618"/>
                </a:lnTo>
                <a:lnTo>
                  <a:pt x="576064" y="99050"/>
                </a:lnTo>
                <a:lnTo>
                  <a:pt x="582093" y="107614"/>
                </a:lnTo>
                <a:lnTo>
                  <a:pt x="530502" y="107614"/>
                </a:lnTo>
                <a:lnTo>
                  <a:pt x="524068" y="108208"/>
                </a:lnTo>
                <a:lnTo>
                  <a:pt x="517841" y="109195"/>
                </a:lnTo>
                <a:lnTo>
                  <a:pt x="517841" y="193312"/>
                </a:lnTo>
                <a:close/>
              </a:path>
              <a:path w="1200150" h="200025">
                <a:moveTo>
                  <a:pt x="586961" y="193312"/>
                </a:moveTo>
                <a:lnTo>
                  <a:pt x="564129" y="193312"/>
                </a:lnTo>
                <a:lnTo>
                  <a:pt x="564129" y="130718"/>
                </a:lnTo>
                <a:lnTo>
                  <a:pt x="562929" y="120527"/>
                </a:lnTo>
                <a:lnTo>
                  <a:pt x="558576" y="113316"/>
                </a:lnTo>
                <a:lnTo>
                  <a:pt x="549943" y="109030"/>
                </a:lnTo>
                <a:lnTo>
                  <a:pt x="535900" y="107614"/>
                </a:lnTo>
                <a:lnTo>
                  <a:pt x="582093" y="107614"/>
                </a:lnTo>
                <a:lnTo>
                  <a:pt x="584451" y="110962"/>
                </a:lnTo>
                <a:lnTo>
                  <a:pt x="586961" y="126966"/>
                </a:lnTo>
                <a:lnTo>
                  <a:pt x="586961" y="193312"/>
                </a:lnTo>
                <a:close/>
              </a:path>
              <a:path w="1200150" h="200025">
                <a:moveTo>
                  <a:pt x="418618" y="195679"/>
                </a:moveTo>
                <a:lnTo>
                  <a:pt x="399924" y="192199"/>
                </a:lnTo>
                <a:lnTo>
                  <a:pt x="385511" y="182055"/>
                </a:lnTo>
                <a:lnTo>
                  <a:pt x="376236" y="165692"/>
                </a:lnTo>
                <a:lnTo>
                  <a:pt x="372954" y="143553"/>
                </a:lnTo>
                <a:lnTo>
                  <a:pt x="376602" y="120376"/>
                </a:lnTo>
                <a:lnTo>
                  <a:pt x="387509" y="103271"/>
                </a:lnTo>
                <a:lnTo>
                  <a:pt x="405616" y="92682"/>
                </a:lnTo>
                <a:lnTo>
                  <a:pt x="430865" y="89054"/>
                </a:lnTo>
                <a:lnTo>
                  <a:pt x="441607" y="89363"/>
                </a:lnTo>
                <a:lnTo>
                  <a:pt x="451570" y="90338"/>
                </a:lnTo>
                <a:lnTo>
                  <a:pt x="460988" y="92053"/>
                </a:lnTo>
                <a:lnTo>
                  <a:pt x="470095" y="94583"/>
                </a:lnTo>
                <a:lnTo>
                  <a:pt x="470095" y="107614"/>
                </a:lnTo>
                <a:lnTo>
                  <a:pt x="430865" y="107614"/>
                </a:lnTo>
                <a:lnTo>
                  <a:pt x="415466" y="110120"/>
                </a:lnTo>
                <a:lnTo>
                  <a:pt x="404660" y="117290"/>
                </a:lnTo>
                <a:lnTo>
                  <a:pt x="398290" y="128608"/>
                </a:lnTo>
                <a:lnTo>
                  <a:pt x="396202" y="143553"/>
                </a:lnTo>
                <a:lnTo>
                  <a:pt x="397849" y="157418"/>
                </a:lnTo>
                <a:lnTo>
                  <a:pt x="403000" y="168284"/>
                </a:lnTo>
                <a:lnTo>
                  <a:pt x="411964" y="175374"/>
                </a:lnTo>
                <a:lnTo>
                  <a:pt x="425054" y="177911"/>
                </a:lnTo>
                <a:lnTo>
                  <a:pt x="470095" y="177911"/>
                </a:lnTo>
                <a:lnTo>
                  <a:pt x="470095" y="181465"/>
                </a:lnTo>
                <a:lnTo>
                  <a:pt x="447886" y="181465"/>
                </a:lnTo>
                <a:lnTo>
                  <a:pt x="442904" y="187351"/>
                </a:lnTo>
                <a:lnTo>
                  <a:pt x="436521" y="191830"/>
                </a:lnTo>
                <a:lnTo>
                  <a:pt x="428503" y="194680"/>
                </a:lnTo>
                <a:lnTo>
                  <a:pt x="418618" y="195679"/>
                </a:lnTo>
                <a:close/>
              </a:path>
              <a:path w="1200150" h="200025">
                <a:moveTo>
                  <a:pt x="470095" y="177911"/>
                </a:moveTo>
                <a:lnTo>
                  <a:pt x="433979" y="177911"/>
                </a:lnTo>
                <a:lnTo>
                  <a:pt x="441244" y="175146"/>
                </a:lnTo>
                <a:lnTo>
                  <a:pt x="447263" y="170801"/>
                </a:lnTo>
                <a:lnTo>
                  <a:pt x="447263" y="108798"/>
                </a:lnTo>
                <a:lnTo>
                  <a:pt x="442489" y="108010"/>
                </a:lnTo>
                <a:lnTo>
                  <a:pt x="437300" y="107614"/>
                </a:lnTo>
                <a:lnTo>
                  <a:pt x="470095" y="107614"/>
                </a:lnTo>
                <a:lnTo>
                  <a:pt x="470095" y="177911"/>
                </a:lnTo>
                <a:close/>
              </a:path>
              <a:path w="1200150" h="200025">
                <a:moveTo>
                  <a:pt x="470095" y="193312"/>
                </a:moveTo>
                <a:lnTo>
                  <a:pt x="449131" y="193312"/>
                </a:lnTo>
                <a:lnTo>
                  <a:pt x="447886" y="181465"/>
                </a:lnTo>
                <a:lnTo>
                  <a:pt x="470095" y="181465"/>
                </a:lnTo>
                <a:lnTo>
                  <a:pt x="470095" y="193312"/>
                </a:lnTo>
                <a:close/>
              </a:path>
              <a:path w="1200150" h="200025">
                <a:moveTo>
                  <a:pt x="352762" y="176723"/>
                </a:moveTo>
                <a:lnTo>
                  <a:pt x="304658" y="176723"/>
                </a:lnTo>
                <a:lnTo>
                  <a:pt x="317505" y="175616"/>
                </a:lnTo>
                <a:lnTo>
                  <a:pt x="326946" y="172306"/>
                </a:lnTo>
                <a:lnTo>
                  <a:pt x="332768" y="166811"/>
                </a:lnTo>
                <a:lnTo>
                  <a:pt x="334756" y="159151"/>
                </a:lnTo>
                <a:lnTo>
                  <a:pt x="333219" y="151570"/>
                </a:lnTo>
                <a:lnTo>
                  <a:pt x="328373" y="145452"/>
                </a:lnTo>
                <a:lnTo>
                  <a:pt x="319870" y="139964"/>
                </a:lnTo>
                <a:lnTo>
                  <a:pt x="307357" y="134272"/>
                </a:lnTo>
                <a:lnTo>
                  <a:pt x="296770" y="129928"/>
                </a:lnTo>
                <a:lnTo>
                  <a:pt x="283415" y="123285"/>
                </a:lnTo>
                <a:lnTo>
                  <a:pt x="273056" y="114994"/>
                </a:lnTo>
                <a:lnTo>
                  <a:pt x="266355" y="104298"/>
                </a:lnTo>
                <a:lnTo>
                  <a:pt x="263975" y="90436"/>
                </a:lnTo>
                <a:lnTo>
                  <a:pt x="267063" y="75171"/>
                </a:lnTo>
                <a:lnTo>
                  <a:pt x="276378" y="63533"/>
                </a:lnTo>
                <a:lnTo>
                  <a:pt x="291998" y="56116"/>
                </a:lnTo>
                <a:lnTo>
                  <a:pt x="314000" y="53511"/>
                </a:lnTo>
                <a:lnTo>
                  <a:pt x="323963" y="53851"/>
                </a:lnTo>
                <a:lnTo>
                  <a:pt x="333614" y="54894"/>
                </a:lnTo>
                <a:lnTo>
                  <a:pt x="342955" y="56677"/>
                </a:lnTo>
                <a:lnTo>
                  <a:pt x="351984" y="59238"/>
                </a:lnTo>
                <a:lnTo>
                  <a:pt x="351361" y="67136"/>
                </a:lnTo>
                <a:lnTo>
                  <a:pt x="349909" y="73258"/>
                </a:lnTo>
                <a:lnTo>
                  <a:pt x="313791" y="73258"/>
                </a:lnTo>
                <a:lnTo>
                  <a:pt x="302054" y="74471"/>
                </a:lnTo>
                <a:lnTo>
                  <a:pt x="293839" y="77923"/>
                </a:lnTo>
                <a:lnTo>
                  <a:pt x="289010" y="83338"/>
                </a:lnTo>
                <a:lnTo>
                  <a:pt x="287430" y="90436"/>
                </a:lnTo>
                <a:lnTo>
                  <a:pt x="288922" y="97390"/>
                </a:lnTo>
                <a:lnTo>
                  <a:pt x="293294" y="103123"/>
                </a:lnTo>
                <a:lnTo>
                  <a:pt x="300390" y="108041"/>
                </a:lnTo>
                <a:lnTo>
                  <a:pt x="310054" y="112553"/>
                </a:lnTo>
                <a:lnTo>
                  <a:pt x="321265" y="117093"/>
                </a:lnTo>
                <a:lnTo>
                  <a:pt x="338223" y="125315"/>
                </a:lnTo>
                <a:lnTo>
                  <a:pt x="349830" y="134444"/>
                </a:lnTo>
                <a:lnTo>
                  <a:pt x="356495" y="145166"/>
                </a:lnTo>
                <a:lnTo>
                  <a:pt x="358625" y="158164"/>
                </a:lnTo>
                <a:lnTo>
                  <a:pt x="355252" y="173729"/>
                </a:lnTo>
                <a:lnTo>
                  <a:pt x="352762" y="176723"/>
                </a:lnTo>
                <a:close/>
              </a:path>
              <a:path w="1200150" h="200025">
                <a:moveTo>
                  <a:pt x="347833" y="78984"/>
                </a:moveTo>
                <a:lnTo>
                  <a:pt x="339128" y="76423"/>
                </a:lnTo>
                <a:lnTo>
                  <a:pt x="330189" y="74640"/>
                </a:lnTo>
                <a:lnTo>
                  <a:pt x="321562" y="73597"/>
                </a:lnTo>
                <a:lnTo>
                  <a:pt x="313791" y="73258"/>
                </a:lnTo>
                <a:lnTo>
                  <a:pt x="349909" y="73258"/>
                </a:lnTo>
                <a:lnTo>
                  <a:pt x="347833" y="78984"/>
                </a:lnTo>
                <a:close/>
              </a:path>
              <a:path w="1200150" h="200025">
                <a:moveTo>
                  <a:pt x="305281" y="196470"/>
                </a:moveTo>
                <a:lnTo>
                  <a:pt x="293086" y="196020"/>
                </a:lnTo>
                <a:lnTo>
                  <a:pt x="281982" y="194644"/>
                </a:lnTo>
                <a:lnTo>
                  <a:pt x="271889" y="192305"/>
                </a:lnTo>
                <a:lnTo>
                  <a:pt x="262730" y="188967"/>
                </a:lnTo>
                <a:lnTo>
                  <a:pt x="263145" y="180871"/>
                </a:lnTo>
                <a:lnTo>
                  <a:pt x="264390" y="175343"/>
                </a:lnTo>
                <a:lnTo>
                  <a:pt x="266672" y="169024"/>
                </a:lnTo>
                <a:lnTo>
                  <a:pt x="275906" y="172393"/>
                </a:lnTo>
                <a:lnTo>
                  <a:pt x="285743" y="174799"/>
                </a:lnTo>
                <a:lnTo>
                  <a:pt x="295541" y="176243"/>
                </a:lnTo>
                <a:lnTo>
                  <a:pt x="304658" y="176723"/>
                </a:lnTo>
                <a:lnTo>
                  <a:pt x="352762" y="176723"/>
                </a:lnTo>
                <a:lnTo>
                  <a:pt x="345185" y="185832"/>
                </a:lnTo>
                <a:lnTo>
                  <a:pt x="328502" y="193678"/>
                </a:lnTo>
                <a:lnTo>
                  <a:pt x="305281" y="196470"/>
                </a:lnTo>
                <a:close/>
              </a:path>
              <a:path w="1200150" h="200025">
                <a:moveTo>
                  <a:pt x="220610" y="141595"/>
                </a:moveTo>
                <a:lnTo>
                  <a:pt x="136740" y="141595"/>
                </a:lnTo>
                <a:lnTo>
                  <a:pt x="138186" y="139212"/>
                </a:lnTo>
                <a:lnTo>
                  <a:pt x="143003" y="128116"/>
                </a:lnTo>
                <a:lnTo>
                  <a:pt x="144609" y="116407"/>
                </a:lnTo>
                <a:lnTo>
                  <a:pt x="143003" y="104698"/>
                </a:lnTo>
                <a:lnTo>
                  <a:pt x="138186" y="93603"/>
                </a:lnTo>
                <a:lnTo>
                  <a:pt x="110503" y="47990"/>
                </a:lnTo>
                <a:lnTo>
                  <a:pt x="105686" y="36895"/>
                </a:lnTo>
                <a:lnTo>
                  <a:pt x="104081" y="25186"/>
                </a:lnTo>
                <a:lnTo>
                  <a:pt x="105687" y="13477"/>
                </a:lnTo>
                <a:lnTo>
                  <a:pt x="110504" y="2382"/>
                </a:lnTo>
                <a:lnTo>
                  <a:pt x="111950" y="0"/>
                </a:lnTo>
                <a:lnTo>
                  <a:pt x="112962" y="4777"/>
                </a:lnTo>
                <a:lnTo>
                  <a:pt x="114785" y="9436"/>
                </a:lnTo>
                <a:lnTo>
                  <a:pt x="155950" y="77260"/>
                </a:lnTo>
                <a:lnTo>
                  <a:pt x="158070" y="84411"/>
                </a:lnTo>
                <a:lnTo>
                  <a:pt x="158398" y="91619"/>
                </a:lnTo>
                <a:lnTo>
                  <a:pt x="183819" y="100355"/>
                </a:lnTo>
                <a:lnTo>
                  <a:pt x="203599" y="112284"/>
                </a:lnTo>
                <a:lnTo>
                  <a:pt x="216435" y="126730"/>
                </a:lnTo>
                <a:lnTo>
                  <a:pt x="220610" y="141595"/>
                </a:lnTo>
                <a:close/>
              </a:path>
              <a:path w="1200150" h="200025">
                <a:moveTo>
                  <a:pt x="177493" y="187204"/>
                </a:moveTo>
                <a:lnTo>
                  <a:pt x="109058" y="187204"/>
                </a:lnTo>
                <a:lnTo>
                  <a:pt x="110504" y="184822"/>
                </a:lnTo>
                <a:lnTo>
                  <a:pt x="115322" y="173726"/>
                </a:lnTo>
                <a:lnTo>
                  <a:pt x="116928" y="162016"/>
                </a:lnTo>
                <a:lnTo>
                  <a:pt x="115322" y="150307"/>
                </a:lnTo>
                <a:lnTo>
                  <a:pt x="110504" y="139212"/>
                </a:lnTo>
                <a:lnTo>
                  <a:pt x="82739" y="93458"/>
                </a:lnTo>
                <a:lnTo>
                  <a:pt x="77975" y="82389"/>
                </a:lnTo>
                <a:lnTo>
                  <a:pt x="76401" y="70717"/>
                </a:lnTo>
                <a:lnTo>
                  <a:pt x="78017" y="59048"/>
                </a:lnTo>
                <a:lnTo>
                  <a:pt x="82824" y="47990"/>
                </a:lnTo>
                <a:lnTo>
                  <a:pt x="84268" y="45609"/>
                </a:lnTo>
                <a:lnTo>
                  <a:pt x="85282" y="50387"/>
                </a:lnTo>
                <a:lnTo>
                  <a:pt x="87103" y="55046"/>
                </a:lnTo>
                <a:lnTo>
                  <a:pt x="133904" y="132158"/>
                </a:lnTo>
                <a:lnTo>
                  <a:pt x="135727" y="136817"/>
                </a:lnTo>
                <a:lnTo>
                  <a:pt x="136740" y="141595"/>
                </a:lnTo>
                <a:lnTo>
                  <a:pt x="220610" y="141595"/>
                </a:lnTo>
                <a:lnTo>
                  <a:pt x="221008" y="143013"/>
                </a:lnTo>
                <a:lnTo>
                  <a:pt x="212324" y="165204"/>
                </a:lnTo>
                <a:lnTo>
                  <a:pt x="188642" y="183326"/>
                </a:lnTo>
                <a:lnTo>
                  <a:pt x="177493" y="187204"/>
                </a:lnTo>
                <a:close/>
              </a:path>
              <a:path w="1200150" h="200025">
                <a:moveTo>
                  <a:pt x="110504" y="200025"/>
                </a:moveTo>
                <a:lnTo>
                  <a:pt x="67491" y="195544"/>
                </a:lnTo>
                <a:lnTo>
                  <a:pt x="32365" y="183326"/>
                </a:lnTo>
                <a:lnTo>
                  <a:pt x="8683" y="165204"/>
                </a:lnTo>
                <a:lnTo>
                  <a:pt x="0" y="143013"/>
                </a:lnTo>
                <a:lnTo>
                  <a:pt x="4575" y="126728"/>
                </a:lnTo>
                <a:lnTo>
                  <a:pt x="17420" y="112280"/>
                </a:lnTo>
                <a:lnTo>
                  <a:pt x="37215" y="100350"/>
                </a:lnTo>
                <a:lnTo>
                  <a:pt x="62609" y="91625"/>
                </a:lnTo>
                <a:lnTo>
                  <a:pt x="62788" y="98019"/>
                </a:lnTo>
                <a:lnTo>
                  <a:pt x="63910" y="104346"/>
                </a:lnTo>
                <a:lnTo>
                  <a:pt x="65974" y="110508"/>
                </a:lnTo>
                <a:lnTo>
                  <a:pt x="68983" y="116407"/>
                </a:lnTo>
                <a:lnTo>
                  <a:pt x="106222" y="177768"/>
                </a:lnTo>
                <a:lnTo>
                  <a:pt x="108045" y="182427"/>
                </a:lnTo>
                <a:lnTo>
                  <a:pt x="109058" y="187204"/>
                </a:lnTo>
                <a:lnTo>
                  <a:pt x="177493" y="187204"/>
                </a:lnTo>
                <a:lnTo>
                  <a:pt x="153517" y="195544"/>
                </a:lnTo>
                <a:lnTo>
                  <a:pt x="110504" y="200025"/>
                </a:lnTo>
                <a:close/>
              </a:path>
            </a:pathLst>
          </a:custGeom>
          <a:solidFill>
            <a:srgbClr val="EC0000">
              <a:alpha val="50000"/>
            </a:srgbClr>
          </a:solidFill>
        </xdr:spPr>
      </xdr:sp>
      <xdr:sp macro="" textlink="">
        <xdr:nvSpPr>
          <xdr:cNvPr id="5" name="Shape 5"/>
          <xdr:cNvSpPr/>
        </xdr:nvSpPr>
        <xdr:spPr>
          <a:xfrm>
            <a:off x="0" y="0"/>
            <a:ext cx="7556500" cy="2768600"/>
          </a:xfrm>
          <a:custGeom>
            <a:avLst/>
            <a:gdLst/>
            <a:ahLst/>
            <a:cxnLst/>
            <a:rect l="0" t="0" r="0" b="0"/>
            <a:pathLst>
              <a:path w="7556500" h="2768600">
                <a:moveTo>
                  <a:pt x="7556500" y="2768600"/>
                </a:moveTo>
                <a:lnTo>
                  <a:pt x="0" y="2768600"/>
                </a:lnTo>
                <a:lnTo>
                  <a:pt x="0" y="0"/>
                </a:lnTo>
                <a:lnTo>
                  <a:pt x="7556500" y="0"/>
                </a:lnTo>
                <a:lnTo>
                  <a:pt x="7556500" y="2768600"/>
                </a:lnTo>
                <a:close/>
              </a:path>
            </a:pathLst>
          </a:custGeom>
          <a:solidFill>
            <a:srgbClr val="F6FAFC">
              <a:alpha val="50000"/>
            </a:srgbClr>
          </a:solidFill>
        </xdr:spPr>
      </xdr:sp>
      <xdr:sp macro="" textlink="">
        <xdr:nvSpPr>
          <xdr:cNvPr id="6" name="Shape 6"/>
          <xdr:cNvSpPr/>
        </xdr:nvSpPr>
        <xdr:spPr>
          <a:xfrm>
            <a:off x="3206750" y="292100"/>
            <a:ext cx="1200150" cy="200025"/>
          </a:xfrm>
          <a:custGeom>
            <a:avLst/>
            <a:gdLst/>
            <a:ahLst/>
            <a:cxnLst/>
            <a:rect l="0" t="0" r="0" b="0"/>
            <a:pathLst>
              <a:path w="1200150" h="200025">
                <a:moveTo>
                  <a:pt x="1164033" y="193312"/>
                </a:moveTo>
                <a:lnTo>
                  <a:pt x="1141200" y="193312"/>
                </a:lnTo>
                <a:lnTo>
                  <a:pt x="1141200" y="94583"/>
                </a:lnTo>
                <a:lnTo>
                  <a:pt x="1149603" y="92386"/>
                </a:lnTo>
                <a:lnTo>
                  <a:pt x="1159544" y="90634"/>
                </a:lnTo>
                <a:lnTo>
                  <a:pt x="1170069" y="89474"/>
                </a:lnTo>
                <a:lnTo>
                  <a:pt x="1180223" y="89054"/>
                </a:lnTo>
                <a:lnTo>
                  <a:pt x="1187281" y="89054"/>
                </a:lnTo>
                <a:lnTo>
                  <a:pt x="1195168" y="89252"/>
                </a:lnTo>
                <a:lnTo>
                  <a:pt x="1200150" y="89843"/>
                </a:lnTo>
                <a:lnTo>
                  <a:pt x="1200150" y="96360"/>
                </a:lnTo>
                <a:lnTo>
                  <a:pt x="1199320" y="104259"/>
                </a:lnTo>
                <a:lnTo>
                  <a:pt x="1198312" y="107614"/>
                </a:lnTo>
                <a:lnTo>
                  <a:pt x="1175242" y="107614"/>
                </a:lnTo>
                <a:lnTo>
                  <a:pt x="1169636" y="108010"/>
                </a:lnTo>
                <a:lnTo>
                  <a:pt x="1164033" y="108798"/>
                </a:lnTo>
                <a:lnTo>
                  <a:pt x="1164033" y="193312"/>
                </a:lnTo>
                <a:close/>
              </a:path>
              <a:path w="1200150" h="200025">
                <a:moveTo>
                  <a:pt x="1198075" y="108405"/>
                </a:moveTo>
                <a:lnTo>
                  <a:pt x="1192678" y="107811"/>
                </a:lnTo>
                <a:lnTo>
                  <a:pt x="1187281" y="107614"/>
                </a:lnTo>
                <a:lnTo>
                  <a:pt x="1198312" y="107614"/>
                </a:lnTo>
                <a:lnTo>
                  <a:pt x="1198075" y="108405"/>
                </a:lnTo>
                <a:close/>
              </a:path>
              <a:path w="1200150" h="200025">
                <a:moveTo>
                  <a:pt x="1080792" y="195679"/>
                </a:moveTo>
                <a:lnTo>
                  <a:pt x="1055826" y="192005"/>
                </a:lnTo>
                <a:lnTo>
                  <a:pt x="1038137" y="181389"/>
                </a:lnTo>
                <a:lnTo>
                  <a:pt x="1027610" y="164442"/>
                </a:lnTo>
                <a:lnTo>
                  <a:pt x="1024127" y="141775"/>
                </a:lnTo>
                <a:lnTo>
                  <a:pt x="1026933" y="121126"/>
                </a:lnTo>
                <a:lnTo>
                  <a:pt x="1035829" y="104382"/>
                </a:lnTo>
                <a:lnTo>
                  <a:pt x="1051536" y="93155"/>
                </a:lnTo>
                <a:lnTo>
                  <a:pt x="1074773" y="89054"/>
                </a:lnTo>
                <a:lnTo>
                  <a:pt x="1095818" y="92621"/>
                </a:lnTo>
                <a:lnTo>
                  <a:pt x="1110345" y="102333"/>
                </a:lnTo>
                <a:lnTo>
                  <a:pt x="1113206" y="107219"/>
                </a:lnTo>
                <a:lnTo>
                  <a:pt x="1073528" y="107219"/>
                </a:lnTo>
                <a:lnTo>
                  <a:pt x="1062809" y="108870"/>
                </a:lnTo>
                <a:lnTo>
                  <a:pt x="1054873" y="113760"/>
                </a:lnTo>
                <a:lnTo>
                  <a:pt x="1049622" y="121798"/>
                </a:lnTo>
                <a:lnTo>
                  <a:pt x="1046959" y="132889"/>
                </a:lnTo>
                <a:lnTo>
                  <a:pt x="1121262" y="132889"/>
                </a:lnTo>
                <a:lnTo>
                  <a:pt x="1121476" y="134272"/>
                </a:lnTo>
                <a:lnTo>
                  <a:pt x="1121360" y="141775"/>
                </a:lnTo>
                <a:lnTo>
                  <a:pt x="1121061" y="145330"/>
                </a:lnTo>
                <a:lnTo>
                  <a:pt x="1120230" y="151055"/>
                </a:lnTo>
                <a:lnTo>
                  <a:pt x="1047374" y="151055"/>
                </a:lnTo>
                <a:lnTo>
                  <a:pt x="1051058" y="162542"/>
                </a:lnTo>
                <a:lnTo>
                  <a:pt x="1057856" y="170678"/>
                </a:lnTo>
                <a:lnTo>
                  <a:pt x="1067922" y="175518"/>
                </a:lnTo>
                <a:lnTo>
                  <a:pt x="1081414" y="177120"/>
                </a:lnTo>
                <a:lnTo>
                  <a:pt x="1116823" y="177120"/>
                </a:lnTo>
                <a:lnTo>
                  <a:pt x="1115872" y="182845"/>
                </a:lnTo>
                <a:lnTo>
                  <a:pt x="1114419" y="189360"/>
                </a:lnTo>
                <a:lnTo>
                  <a:pt x="1106508" y="192264"/>
                </a:lnTo>
                <a:lnTo>
                  <a:pt x="1098306" y="194223"/>
                </a:lnTo>
                <a:lnTo>
                  <a:pt x="1089753" y="195331"/>
                </a:lnTo>
                <a:lnTo>
                  <a:pt x="1080792" y="195679"/>
                </a:lnTo>
                <a:close/>
              </a:path>
              <a:path w="1200150" h="200025">
                <a:moveTo>
                  <a:pt x="1121262" y="132889"/>
                </a:moveTo>
                <a:lnTo>
                  <a:pt x="1098437" y="132889"/>
                </a:lnTo>
                <a:lnTo>
                  <a:pt x="1096764" y="122047"/>
                </a:lnTo>
                <a:lnTo>
                  <a:pt x="1091899" y="113982"/>
                </a:lnTo>
                <a:lnTo>
                  <a:pt x="1084076" y="108953"/>
                </a:lnTo>
                <a:lnTo>
                  <a:pt x="1073528" y="107219"/>
                </a:lnTo>
                <a:lnTo>
                  <a:pt x="1113206" y="107219"/>
                </a:lnTo>
                <a:lnTo>
                  <a:pt x="1118762" y="116710"/>
                </a:lnTo>
                <a:lnTo>
                  <a:pt x="1121262" y="132889"/>
                </a:lnTo>
                <a:close/>
              </a:path>
              <a:path w="1200150" h="200025">
                <a:moveTo>
                  <a:pt x="1116823" y="177120"/>
                </a:moveTo>
                <a:lnTo>
                  <a:pt x="1081414" y="177120"/>
                </a:lnTo>
                <a:lnTo>
                  <a:pt x="1090772" y="176641"/>
                </a:lnTo>
                <a:lnTo>
                  <a:pt x="1100071" y="175219"/>
                </a:lnTo>
                <a:lnTo>
                  <a:pt x="1109175" y="172871"/>
                </a:lnTo>
                <a:lnTo>
                  <a:pt x="1117947" y="169616"/>
                </a:lnTo>
                <a:lnTo>
                  <a:pt x="1117088" y="175518"/>
                </a:lnTo>
                <a:lnTo>
                  <a:pt x="1116823" y="177120"/>
                </a:lnTo>
                <a:close/>
              </a:path>
              <a:path w="1200150" h="200025">
                <a:moveTo>
                  <a:pt x="1005440" y="90633"/>
                </a:moveTo>
                <a:lnTo>
                  <a:pt x="982816" y="90633"/>
                </a:lnTo>
                <a:lnTo>
                  <a:pt x="982816" y="58053"/>
                </a:lnTo>
                <a:lnTo>
                  <a:pt x="989873" y="55684"/>
                </a:lnTo>
                <a:lnTo>
                  <a:pt x="997967" y="55090"/>
                </a:lnTo>
                <a:lnTo>
                  <a:pt x="1005440" y="55090"/>
                </a:lnTo>
                <a:lnTo>
                  <a:pt x="1005440" y="90633"/>
                </a:lnTo>
                <a:close/>
              </a:path>
              <a:path w="1200150" h="200025">
                <a:moveTo>
                  <a:pt x="953549" y="195679"/>
                </a:moveTo>
                <a:lnTo>
                  <a:pt x="934855" y="192199"/>
                </a:lnTo>
                <a:lnTo>
                  <a:pt x="920442" y="182055"/>
                </a:lnTo>
                <a:lnTo>
                  <a:pt x="911166" y="165692"/>
                </a:lnTo>
                <a:lnTo>
                  <a:pt x="907883" y="143553"/>
                </a:lnTo>
                <a:lnTo>
                  <a:pt x="911532" y="120376"/>
                </a:lnTo>
                <a:lnTo>
                  <a:pt x="922439" y="103271"/>
                </a:lnTo>
                <a:lnTo>
                  <a:pt x="940546" y="92682"/>
                </a:lnTo>
                <a:lnTo>
                  <a:pt x="965795" y="89054"/>
                </a:lnTo>
                <a:lnTo>
                  <a:pt x="971814" y="89054"/>
                </a:lnTo>
                <a:lnTo>
                  <a:pt x="977418" y="89647"/>
                </a:lnTo>
                <a:lnTo>
                  <a:pt x="982816" y="90633"/>
                </a:lnTo>
                <a:lnTo>
                  <a:pt x="1005440" y="90633"/>
                </a:lnTo>
                <a:lnTo>
                  <a:pt x="1005440" y="107614"/>
                </a:lnTo>
                <a:lnTo>
                  <a:pt x="964549" y="107614"/>
                </a:lnTo>
                <a:lnTo>
                  <a:pt x="949782" y="110064"/>
                </a:lnTo>
                <a:lnTo>
                  <a:pt x="939355" y="117142"/>
                </a:lnTo>
                <a:lnTo>
                  <a:pt x="933171" y="128441"/>
                </a:lnTo>
                <a:lnTo>
                  <a:pt x="931131" y="143553"/>
                </a:lnTo>
                <a:lnTo>
                  <a:pt x="932779" y="157418"/>
                </a:lnTo>
                <a:lnTo>
                  <a:pt x="937929" y="168284"/>
                </a:lnTo>
                <a:lnTo>
                  <a:pt x="946894" y="175374"/>
                </a:lnTo>
                <a:lnTo>
                  <a:pt x="959984" y="177911"/>
                </a:lnTo>
                <a:lnTo>
                  <a:pt x="1005440" y="177911"/>
                </a:lnTo>
                <a:lnTo>
                  <a:pt x="1005440" y="180674"/>
                </a:lnTo>
                <a:lnTo>
                  <a:pt x="983232" y="180674"/>
                </a:lnTo>
                <a:lnTo>
                  <a:pt x="978243" y="186934"/>
                </a:lnTo>
                <a:lnTo>
                  <a:pt x="971814" y="191657"/>
                </a:lnTo>
                <a:lnTo>
                  <a:pt x="963674" y="194640"/>
                </a:lnTo>
                <a:lnTo>
                  <a:pt x="953549" y="195679"/>
                </a:lnTo>
                <a:close/>
              </a:path>
              <a:path w="1200150" h="200025">
                <a:moveTo>
                  <a:pt x="1005440" y="177911"/>
                </a:moveTo>
                <a:lnTo>
                  <a:pt x="969117" y="177911"/>
                </a:lnTo>
                <a:lnTo>
                  <a:pt x="976589" y="174947"/>
                </a:lnTo>
                <a:lnTo>
                  <a:pt x="982816" y="170404"/>
                </a:lnTo>
                <a:lnTo>
                  <a:pt x="982816" y="109589"/>
                </a:lnTo>
                <a:lnTo>
                  <a:pt x="976797" y="108405"/>
                </a:lnTo>
                <a:lnTo>
                  <a:pt x="970569" y="107614"/>
                </a:lnTo>
                <a:lnTo>
                  <a:pt x="1005440" y="107614"/>
                </a:lnTo>
                <a:lnTo>
                  <a:pt x="1005440" y="177911"/>
                </a:lnTo>
                <a:close/>
              </a:path>
              <a:path w="1200150" h="200025">
                <a:moveTo>
                  <a:pt x="1005440" y="193312"/>
                </a:moveTo>
                <a:lnTo>
                  <a:pt x="984476" y="193312"/>
                </a:lnTo>
                <a:lnTo>
                  <a:pt x="983232" y="180674"/>
                </a:lnTo>
                <a:lnTo>
                  <a:pt x="1005440" y="180674"/>
                </a:lnTo>
                <a:lnTo>
                  <a:pt x="1005440" y="193312"/>
                </a:lnTo>
                <a:close/>
              </a:path>
              <a:path w="1200150" h="200025">
                <a:moveTo>
                  <a:pt x="820492" y="193312"/>
                </a:moveTo>
                <a:lnTo>
                  <a:pt x="797659" y="193312"/>
                </a:lnTo>
                <a:lnTo>
                  <a:pt x="797659" y="94583"/>
                </a:lnTo>
                <a:lnTo>
                  <a:pt x="808728" y="92303"/>
                </a:lnTo>
                <a:lnTo>
                  <a:pt x="819739" y="90560"/>
                </a:lnTo>
                <a:lnTo>
                  <a:pt x="830088" y="89446"/>
                </a:lnTo>
                <a:lnTo>
                  <a:pt x="839172" y="89054"/>
                </a:lnTo>
                <a:lnTo>
                  <a:pt x="863166" y="91618"/>
                </a:lnTo>
                <a:lnTo>
                  <a:pt x="878714" y="99050"/>
                </a:lnTo>
                <a:lnTo>
                  <a:pt x="884743" y="107614"/>
                </a:lnTo>
                <a:lnTo>
                  <a:pt x="833154" y="107614"/>
                </a:lnTo>
                <a:lnTo>
                  <a:pt x="826718" y="108208"/>
                </a:lnTo>
                <a:lnTo>
                  <a:pt x="820492" y="109195"/>
                </a:lnTo>
                <a:lnTo>
                  <a:pt x="820492" y="193312"/>
                </a:lnTo>
                <a:close/>
              </a:path>
              <a:path w="1200150" h="200025">
                <a:moveTo>
                  <a:pt x="889611" y="193312"/>
                </a:moveTo>
                <a:lnTo>
                  <a:pt x="866781" y="193312"/>
                </a:lnTo>
                <a:lnTo>
                  <a:pt x="866781" y="130718"/>
                </a:lnTo>
                <a:lnTo>
                  <a:pt x="865580" y="120527"/>
                </a:lnTo>
                <a:lnTo>
                  <a:pt x="861228" y="113316"/>
                </a:lnTo>
                <a:lnTo>
                  <a:pt x="852594" y="109030"/>
                </a:lnTo>
                <a:lnTo>
                  <a:pt x="838550" y="107614"/>
                </a:lnTo>
                <a:lnTo>
                  <a:pt x="884743" y="107614"/>
                </a:lnTo>
                <a:lnTo>
                  <a:pt x="887100" y="110962"/>
                </a:lnTo>
                <a:lnTo>
                  <a:pt x="889611" y="126966"/>
                </a:lnTo>
                <a:lnTo>
                  <a:pt x="889611" y="193312"/>
                </a:lnTo>
                <a:close/>
              </a:path>
              <a:path w="1200150" h="200025">
                <a:moveTo>
                  <a:pt x="721270" y="195679"/>
                </a:moveTo>
                <a:lnTo>
                  <a:pt x="702576" y="192199"/>
                </a:lnTo>
                <a:lnTo>
                  <a:pt x="688163" y="182055"/>
                </a:lnTo>
                <a:lnTo>
                  <a:pt x="678887" y="165692"/>
                </a:lnTo>
                <a:lnTo>
                  <a:pt x="675605" y="143553"/>
                </a:lnTo>
                <a:lnTo>
                  <a:pt x="679254" y="120376"/>
                </a:lnTo>
                <a:lnTo>
                  <a:pt x="690160" y="103271"/>
                </a:lnTo>
                <a:lnTo>
                  <a:pt x="708267" y="92682"/>
                </a:lnTo>
                <a:lnTo>
                  <a:pt x="733516" y="89054"/>
                </a:lnTo>
                <a:lnTo>
                  <a:pt x="744257" y="89363"/>
                </a:lnTo>
                <a:lnTo>
                  <a:pt x="754221" y="90338"/>
                </a:lnTo>
                <a:lnTo>
                  <a:pt x="763639" y="92053"/>
                </a:lnTo>
                <a:lnTo>
                  <a:pt x="772745" y="94583"/>
                </a:lnTo>
                <a:lnTo>
                  <a:pt x="772745" y="107614"/>
                </a:lnTo>
                <a:lnTo>
                  <a:pt x="733516" y="107614"/>
                </a:lnTo>
                <a:lnTo>
                  <a:pt x="718116" y="110120"/>
                </a:lnTo>
                <a:lnTo>
                  <a:pt x="707310" y="117290"/>
                </a:lnTo>
                <a:lnTo>
                  <a:pt x="700940" y="128608"/>
                </a:lnTo>
                <a:lnTo>
                  <a:pt x="698852" y="143553"/>
                </a:lnTo>
                <a:lnTo>
                  <a:pt x="700500" y="157418"/>
                </a:lnTo>
                <a:lnTo>
                  <a:pt x="705650" y="168284"/>
                </a:lnTo>
                <a:lnTo>
                  <a:pt x="714614" y="175374"/>
                </a:lnTo>
                <a:lnTo>
                  <a:pt x="727703" y="177911"/>
                </a:lnTo>
                <a:lnTo>
                  <a:pt x="772745" y="177911"/>
                </a:lnTo>
                <a:lnTo>
                  <a:pt x="772745" y="181465"/>
                </a:lnTo>
                <a:lnTo>
                  <a:pt x="750538" y="181465"/>
                </a:lnTo>
                <a:lnTo>
                  <a:pt x="745555" y="187351"/>
                </a:lnTo>
                <a:lnTo>
                  <a:pt x="739172" y="191830"/>
                </a:lnTo>
                <a:lnTo>
                  <a:pt x="731155" y="194680"/>
                </a:lnTo>
                <a:lnTo>
                  <a:pt x="721270" y="195679"/>
                </a:lnTo>
                <a:close/>
              </a:path>
              <a:path w="1200150" h="200025">
                <a:moveTo>
                  <a:pt x="772745" y="177911"/>
                </a:moveTo>
                <a:lnTo>
                  <a:pt x="736627" y="177911"/>
                </a:lnTo>
                <a:lnTo>
                  <a:pt x="743895" y="175146"/>
                </a:lnTo>
                <a:lnTo>
                  <a:pt x="749912" y="170801"/>
                </a:lnTo>
                <a:lnTo>
                  <a:pt x="749912" y="108798"/>
                </a:lnTo>
                <a:lnTo>
                  <a:pt x="745140" y="108010"/>
                </a:lnTo>
                <a:lnTo>
                  <a:pt x="739948" y="107614"/>
                </a:lnTo>
                <a:lnTo>
                  <a:pt x="772745" y="107614"/>
                </a:lnTo>
                <a:lnTo>
                  <a:pt x="772745" y="177911"/>
                </a:lnTo>
                <a:close/>
              </a:path>
              <a:path w="1200150" h="200025">
                <a:moveTo>
                  <a:pt x="772745" y="193312"/>
                </a:moveTo>
                <a:lnTo>
                  <a:pt x="751781" y="193312"/>
                </a:lnTo>
                <a:lnTo>
                  <a:pt x="750538" y="181465"/>
                </a:lnTo>
                <a:lnTo>
                  <a:pt x="772745" y="181465"/>
                </a:lnTo>
                <a:lnTo>
                  <a:pt x="772745" y="193312"/>
                </a:lnTo>
                <a:close/>
              </a:path>
              <a:path w="1200150" h="200025">
                <a:moveTo>
                  <a:pt x="652559" y="195679"/>
                </a:moveTo>
                <a:lnTo>
                  <a:pt x="646124" y="195679"/>
                </a:lnTo>
                <a:lnTo>
                  <a:pt x="631079" y="193791"/>
                </a:lnTo>
                <a:lnTo>
                  <a:pt x="619633" y="187831"/>
                </a:lnTo>
                <a:lnTo>
                  <a:pt x="612352" y="177354"/>
                </a:lnTo>
                <a:lnTo>
                  <a:pt x="609799" y="161916"/>
                </a:lnTo>
                <a:lnTo>
                  <a:pt x="609799" y="58250"/>
                </a:lnTo>
                <a:lnTo>
                  <a:pt x="616857" y="56079"/>
                </a:lnTo>
                <a:lnTo>
                  <a:pt x="625575" y="55090"/>
                </a:lnTo>
                <a:lnTo>
                  <a:pt x="632634" y="55090"/>
                </a:lnTo>
                <a:lnTo>
                  <a:pt x="632634" y="92410"/>
                </a:lnTo>
                <a:lnTo>
                  <a:pt x="668749" y="92410"/>
                </a:lnTo>
                <a:lnTo>
                  <a:pt x="668334" y="99124"/>
                </a:lnTo>
                <a:lnTo>
                  <a:pt x="667712" y="105245"/>
                </a:lnTo>
                <a:lnTo>
                  <a:pt x="666673" y="110971"/>
                </a:lnTo>
                <a:lnTo>
                  <a:pt x="632634" y="110971"/>
                </a:lnTo>
                <a:lnTo>
                  <a:pt x="632634" y="172184"/>
                </a:lnTo>
                <a:lnTo>
                  <a:pt x="639275" y="177120"/>
                </a:lnTo>
                <a:lnTo>
                  <a:pt x="667816" y="177120"/>
                </a:lnTo>
                <a:lnTo>
                  <a:pt x="667504" y="180080"/>
                </a:lnTo>
                <a:lnTo>
                  <a:pt x="666673" y="186796"/>
                </a:lnTo>
                <a:lnTo>
                  <a:pt x="665428" y="192520"/>
                </a:lnTo>
                <a:lnTo>
                  <a:pt x="659200" y="194890"/>
                </a:lnTo>
                <a:lnTo>
                  <a:pt x="652559" y="195679"/>
                </a:lnTo>
                <a:close/>
              </a:path>
              <a:path w="1200150" h="200025">
                <a:moveTo>
                  <a:pt x="667816" y="177120"/>
                </a:moveTo>
                <a:lnTo>
                  <a:pt x="656916" y="177120"/>
                </a:lnTo>
                <a:lnTo>
                  <a:pt x="663145" y="175934"/>
                </a:lnTo>
                <a:lnTo>
                  <a:pt x="668127" y="174159"/>
                </a:lnTo>
                <a:lnTo>
                  <a:pt x="667816" y="177120"/>
                </a:lnTo>
                <a:close/>
              </a:path>
              <a:path w="1200150" h="200025">
                <a:moveTo>
                  <a:pt x="517841" y="193312"/>
                </a:moveTo>
                <a:lnTo>
                  <a:pt x="495009" y="193312"/>
                </a:lnTo>
                <a:lnTo>
                  <a:pt x="495009" y="94583"/>
                </a:lnTo>
                <a:lnTo>
                  <a:pt x="506078" y="92303"/>
                </a:lnTo>
                <a:lnTo>
                  <a:pt x="517089" y="90560"/>
                </a:lnTo>
                <a:lnTo>
                  <a:pt x="527438" y="89446"/>
                </a:lnTo>
                <a:lnTo>
                  <a:pt x="536522" y="89054"/>
                </a:lnTo>
                <a:lnTo>
                  <a:pt x="560516" y="91618"/>
                </a:lnTo>
                <a:lnTo>
                  <a:pt x="576064" y="99050"/>
                </a:lnTo>
                <a:lnTo>
                  <a:pt x="582093" y="107614"/>
                </a:lnTo>
                <a:lnTo>
                  <a:pt x="530502" y="107614"/>
                </a:lnTo>
                <a:lnTo>
                  <a:pt x="524068" y="108208"/>
                </a:lnTo>
                <a:lnTo>
                  <a:pt x="517841" y="109195"/>
                </a:lnTo>
                <a:lnTo>
                  <a:pt x="517841" y="193312"/>
                </a:lnTo>
                <a:close/>
              </a:path>
              <a:path w="1200150" h="200025">
                <a:moveTo>
                  <a:pt x="586961" y="193312"/>
                </a:moveTo>
                <a:lnTo>
                  <a:pt x="564129" y="193312"/>
                </a:lnTo>
                <a:lnTo>
                  <a:pt x="564129" y="130718"/>
                </a:lnTo>
                <a:lnTo>
                  <a:pt x="562929" y="120527"/>
                </a:lnTo>
                <a:lnTo>
                  <a:pt x="558576" y="113316"/>
                </a:lnTo>
                <a:lnTo>
                  <a:pt x="549943" y="109030"/>
                </a:lnTo>
                <a:lnTo>
                  <a:pt x="535900" y="107614"/>
                </a:lnTo>
                <a:lnTo>
                  <a:pt x="582093" y="107614"/>
                </a:lnTo>
                <a:lnTo>
                  <a:pt x="584451" y="110962"/>
                </a:lnTo>
                <a:lnTo>
                  <a:pt x="586961" y="126966"/>
                </a:lnTo>
                <a:lnTo>
                  <a:pt x="586961" y="193312"/>
                </a:lnTo>
                <a:close/>
              </a:path>
              <a:path w="1200150" h="200025">
                <a:moveTo>
                  <a:pt x="418618" y="195679"/>
                </a:moveTo>
                <a:lnTo>
                  <a:pt x="399924" y="192199"/>
                </a:lnTo>
                <a:lnTo>
                  <a:pt x="385511" y="182055"/>
                </a:lnTo>
                <a:lnTo>
                  <a:pt x="376236" y="165692"/>
                </a:lnTo>
                <a:lnTo>
                  <a:pt x="372954" y="143553"/>
                </a:lnTo>
                <a:lnTo>
                  <a:pt x="376602" y="120376"/>
                </a:lnTo>
                <a:lnTo>
                  <a:pt x="387509" y="103271"/>
                </a:lnTo>
                <a:lnTo>
                  <a:pt x="405616" y="92682"/>
                </a:lnTo>
                <a:lnTo>
                  <a:pt x="430865" y="89054"/>
                </a:lnTo>
                <a:lnTo>
                  <a:pt x="441607" y="89363"/>
                </a:lnTo>
                <a:lnTo>
                  <a:pt x="451570" y="90338"/>
                </a:lnTo>
                <a:lnTo>
                  <a:pt x="460988" y="92053"/>
                </a:lnTo>
                <a:lnTo>
                  <a:pt x="470095" y="94583"/>
                </a:lnTo>
                <a:lnTo>
                  <a:pt x="470095" y="107614"/>
                </a:lnTo>
                <a:lnTo>
                  <a:pt x="430865" y="107614"/>
                </a:lnTo>
                <a:lnTo>
                  <a:pt x="415466" y="110120"/>
                </a:lnTo>
                <a:lnTo>
                  <a:pt x="404660" y="117290"/>
                </a:lnTo>
                <a:lnTo>
                  <a:pt x="398290" y="128608"/>
                </a:lnTo>
                <a:lnTo>
                  <a:pt x="396202" y="143553"/>
                </a:lnTo>
                <a:lnTo>
                  <a:pt x="397849" y="157418"/>
                </a:lnTo>
                <a:lnTo>
                  <a:pt x="403000" y="168284"/>
                </a:lnTo>
                <a:lnTo>
                  <a:pt x="411964" y="175374"/>
                </a:lnTo>
                <a:lnTo>
                  <a:pt x="425054" y="177911"/>
                </a:lnTo>
                <a:lnTo>
                  <a:pt x="470095" y="177911"/>
                </a:lnTo>
                <a:lnTo>
                  <a:pt x="470095" y="181465"/>
                </a:lnTo>
                <a:lnTo>
                  <a:pt x="447886" y="181465"/>
                </a:lnTo>
                <a:lnTo>
                  <a:pt x="442904" y="187351"/>
                </a:lnTo>
                <a:lnTo>
                  <a:pt x="436521" y="191830"/>
                </a:lnTo>
                <a:lnTo>
                  <a:pt x="428503" y="194680"/>
                </a:lnTo>
                <a:lnTo>
                  <a:pt x="418618" y="195679"/>
                </a:lnTo>
                <a:close/>
              </a:path>
              <a:path w="1200150" h="200025">
                <a:moveTo>
                  <a:pt x="470095" y="177911"/>
                </a:moveTo>
                <a:lnTo>
                  <a:pt x="433979" y="177911"/>
                </a:lnTo>
                <a:lnTo>
                  <a:pt x="441244" y="175146"/>
                </a:lnTo>
                <a:lnTo>
                  <a:pt x="447263" y="170801"/>
                </a:lnTo>
                <a:lnTo>
                  <a:pt x="447263" y="108798"/>
                </a:lnTo>
                <a:lnTo>
                  <a:pt x="442489" y="108010"/>
                </a:lnTo>
                <a:lnTo>
                  <a:pt x="437300" y="107614"/>
                </a:lnTo>
                <a:lnTo>
                  <a:pt x="470095" y="107614"/>
                </a:lnTo>
                <a:lnTo>
                  <a:pt x="470095" y="177911"/>
                </a:lnTo>
                <a:close/>
              </a:path>
              <a:path w="1200150" h="200025">
                <a:moveTo>
                  <a:pt x="470095" y="193312"/>
                </a:moveTo>
                <a:lnTo>
                  <a:pt x="449131" y="193312"/>
                </a:lnTo>
                <a:lnTo>
                  <a:pt x="447886" y="181465"/>
                </a:lnTo>
                <a:lnTo>
                  <a:pt x="470095" y="181465"/>
                </a:lnTo>
                <a:lnTo>
                  <a:pt x="470095" y="193312"/>
                </a:lnTo>
                <a:close/>
              </a:path>
              <a:path w="1200150" h="200025">
                <a:moveTo>
                  <a:pt x="352762" y="176723"/>
                </a:moveTo>
                <a:lnTo>
                  <a:pt x="304658" y="176723"/>
                </a:lnTo>
                <a:lnTo>
                  <a:pt x="317505" y="175616"/>
                </a:lnTo>
                <a:lnTo>
                  <a:pt x="326946" y="172306"/>
                </a:lnTo>
                <a:lnTo>
                  <a:pt x="332768" y="166811"/>
                </a:lnTo>
                <a:lnTo>
                  <a:pt x="334756" y="159151"/>
                </a:lnTo>
                <a:lnTo>
                  <a:pt x="333219" y="151570"/>
                </a:lnTo>
                <a:lnTo>
                  <a:pt x="328373" y="145452"/>
                </a:lnTo>
                <a:lnTo>
                  <a:pt x="319870" y="139964"/>
                </a:lnTo>
                <a:lnTo>
                  <a:pt x="307357" y="134272"/>
                </a:lnTo>
                <a:lnTo>
                  <a:pt x="296770" y="129928"/>
                </a:lnTo>
                <a:lnTo>
                  <a:pt x="283415" y="123285"/>
                </a:lnTo>
                <a:lnTo>
                  <a:pt x="273056" y="114994"/>
                </a:lnTo>
                <a:lnTo>
                  <a:pt x="266355" y="104298"/>
                </a:lnTo>
                <a:lnTo>
                  <a:pt x="263975" y="90436"/>
                </a:lnTo>
                <a:lnTo>
                  <a:pt x="267063" y="75171"/>
                </a:lnTo>
                <a:lnTo>
                  <a:pt x="276378" y="63533"/>
                </a:lnTo>
                <a:lnTo>
                  <a:pt x="291998" y="56116"/>
                </a:lnTo>
                <a:lnTo>
                  <a:pt x="314000" y="53511"/>
                </a:lnTo>
                <a:lnTo>
                  <a:pt x="323963" y="53851"/>
                </a:lnTo>
                <a:lnTo>
                  <a:pt x="333614" y="54894"/>
                </a:lnTo>
                <a:lnTo>
                  <a:pt x="342955" y="56677"/>
                </a:lnTo>
                <a:lnTo>
                  <a:pt x="351984" y="59238"/>
                </a:lnTo>
                <a:lnTo>
                  <a:pt x="351361" y="67136"/>
                </a:lnTo>
                <a:lnTo>
                  <a:pt x="349909" y="73258"/>
                </a:lnTo>
                <a:lnTo>
                  <a:pt x="313791" y="73258"/>
                </a:lnTo>
                <a:lnTo>
                  <a:pt x="302054" y="74471"/>
                </a:lnTo>
                <a:lnTo>
                  <a:pt x="293839" y="77923"/>
                </a:lnTo>
                <a:lnTo>
                  <a:pt x="289010" y="83338"/>
                </a:lnTo>
                <a:lnTo>
                  <a:pt x="287430" y="90436"/>
                </a:lnTo>
                <a:lnTo>
                  <a:pt x="288922" y="97390"/>
                </a:lnTo>
                <a:lnTo>
                  <a:pt x="293294" y="103123"/>
                </a:lnTo>
                <a:lnTo>
                  <a:pt x="300390" y="108041"/>
                </a:lnTo>
                <a:lnTo>
                  <a:pt x="310054" y="112553"/>
                </a:lnTo>
                <a:lnTo>
                  <a:pt x="321265" y="117093"/>
                </a:lnTo>
                <a:lnTo>
                  <a:pt x="338223" y="125315"/>
                </a:lnTo>
                <a:lnTo>
                  <a:pt x="349830" y="134444"/>
                </a:lnTo>
                <a:lnTo>
                  <a:pt x="356495" y="145166"/>
                </a:lnTo>
                <a:lnTo>
                  <a:pt x="358625" y="158164"/>
                </a:lnTo>
                <a:lnTo>
                  <a:pt x="355252" y="173729"/>
                </a:lnTo>
                <a:lnTo>
                  <a:pt x="352762" y="176723"/>
                </a:lnTo>
                <a:close/>
              </a:path>
              <a:path w="1200150" h="200025">
                <a:moveTo>
                  <a:pt x="347833" y="78984"/>
                </a:moveTo>
                <a:lnTo>
                  <a:pt x="339128" y="76423"/>
                </a:lnTo>
                <a:lnTo>
                  <a:pt x="330189" y="74640"/>
                </a:lnTo>
                <a:lnTo>
                  <a:pt x="321562" y="73597"/>
                </a:lnTo>
                <a:lnTo>
                  <a:pt x="313791" y="73258"/>
                </a:lnTo>
                <a:lnTo>
                  <a:pt x="349909" y="73258"/>
                </a:lnTo>
                <a:lnTo>
                  <a:pt x="347833" y="78984"/>
                </a:lnTo>
                <a:close/>
              </a:path>
              <a:path w="1200150" h="200025">
                <a:moveTo>
                  <a:pt x="305281" y="196470"/>
                </a:moveTo>
                <a:lnTo>
                  <a:pt x="293086" y="196020"/>
                </a:lnTo>
                <a:lnTo>
                  <a:pt x="281982" y="194644"/>
                </a:lnTo>
                <a:lnTo>
                  <a:pt x="271889" y="192305"/>
                </a:lnTo>
                <a:lnTo>
                  <a:pt x="262730" y="188967"/>
                </a:lnTo>
                <a:lnTo>
                  <a:pt x="263145" y="180871"/>
                </a:lnTo>
                <a:lnTo>
                  <a:pt x="264390" y="175343"/>
                </a:lnTo>
                <a:lnTo>
                  <a:pt x="266672" y="169024"/>
                </a:lnTo>
                <a:lnTo>
                  <a:pt x="275906" y="172393"/>
                </a:lnTo>
                <a:lnTo>
                  <a:pt x="285743" y="174799"/>
                </a:lnTo>
                <a:lnTo>
                  <a:pt x="295541" y="176243"/>
                </a:lnTo>
                <a:lnTo>
                  <a:pt x="304658" y="176723"/>
                </a:lnTo>
                <a:lnTo>
                  <a:pt x="352762" y="176723"/>
                </a:lnTo>
                <a:lnTo>
                  <a:pt x="345185" y="185832"/>
                </a:lnTo>
                <a:lnTo>
                  <a:pt x="328502" y="193678"/>
                </a:lnTo>
                <a:lnTo>
                  <a:pt x="305281" y="196470"/>
                </a:lnTo>
                <a:close/>
              </a:path>
              <a:path w="1200150" h="200025">
                <a:moveTo>
                  <a:pt x="220610" y="141595"/>
                </a:moveTo>
                <a:lnTo>
                  <a:pt x="136740" y="141595"/>
                </a:lnTo>
                <a:lnTo>
                  <a:pt x="138186" y="139212"/>
                </a:lnTo>
                <a:lnTo>
                  <a:pt x="143003" y="128116"/>
                </a:lnTo>
                <a:lnTo>
                  <a:pt x="144609" y="116407"/>
                </a:lnTo>
                <a:lnTo>
                  <a:pt x="143003" y="104698"/>
                </a:lnTo>
                <a:lnTo>
                  <a:pt x="138186" y="93603"/>
                </a:lnTo>
                <a:lnTo>
                  <a:pt x="110503" y="47990"/>
                </a:lnTo>
                <a:lnTo>
                  <a:pt x="105686" y="36895"/>
                </a:lnTo>
                <a:lnTo>
                  <a:pt x="104081" y="25186"/>
                </a:lnTo>
                <a:lnTo>
                  <a:pt x="105687" y="13477"/>
                </a:lnTo>
                <a:lnTo>
                  <a:pt x="110504" y="2382"/>
                </a:lnTo>
                <a:lnTo>
                  <a:pt x="111950" y="0"/>
                </a:lnTo>
                <a:lnTo>
                  <a:pt x="112962" y="4777"/>
                </a:lnTo>
                <a:lnTo>
                  <a:pt x="114785" y="9436"/>
                </a:lnTo>
                <a:lnTo>
                  <a:pt x="155950" y="77260"/>
                </a:lnTo>
                <a:lnTo>
                  <a:pt x="158070" y="84411"/>
                </a:lnTo>
                <a:lnTo>
                  <a:pt x="158398" y="91619"/>
                </a:lnTo>
                <a:lnTo>
                  <a:pt x="183819" y="100355"/>
                </a:lnTo>
                <a:lnTo>
                  <a:pt x="203599" y="112284"/>
                </a:lnTo>
                <a:lnTo>
                  <a:pt x="216435" y="126730"/>
                </a:lnTo>
                <a:lnTo>
                  <a:pt x="220610" y="141595"/>
                </a:lnTo>
                <a:close/>
              </a:path>
              <a:path w="1200150" h="200025">
                <a:moveTo>
                  <a:pt x="177493" y="187204"/>
                </a:moveTo>
                <a:lnTo>
                  <a:pt x="109058" y="187204"/>
                </a:lnTo>
                <a:lnTo>
                  <a:pt x="110504" y="184822"/>
                </a:lnTo>
                <a:lnTo>
                  <a:pt x="115322" y="173726"/>
                </a:lnTo>
                <a:lnTo>
                  <a:pt x="116928" y="162016"/>
                </a:lnTo>
                <a:lnTo>
                  <a:pt x="115322" y="150307"/>
                </a:lnTo>
                <a:lnTo>
                  <a:pt x="110504" y="139212"/>
                </a:lnTo>
                <a:lnTo>
                  <a:pt x="82739" y="93458"/>
                </a:lnTo>
                <a:lnTo>
                  <a:pt x="77975" y="82389"/>
                </a:lnTo>
                <a:lnTo>
                  <a:pt x="76401" y="70717"/>
                </a:lnTo>
                <a:lnTo>
                  <a:pt x="78017" y="59048"/>
                </a:lnTo>
                <a:lnTo>
                  <a:pt x="82824" y="47990"/>
                </a:lnTo>
                <a:lnTo>
                  <a:pt x="84268" y="45609"/>
                </a:lnTo>
                <a:lnTo>
                  <a:pt x="85282" y="50387"/>
                </a:lnTo>
                <a:lnTo>
                  <a:pt x="87103" y="55046"/>
                </a:lnTo>
                <a:lnTo>
                  <a:pt x="133904" y="132158"/>
                </a:lnTo>
                <a:lnTo>
                  <a:pt x="135727" y="136817"/>
                </a:lnTo>
                <a:lnTo>
                  <a:pt x="136740" y="141595"/>
                </a:lnTo>
                <a:lnTo>
                  <a:pt x="220610" y="141595"/>
                </a:lnTo>
                <a:lnTo>
                  <a:pt x="221008" y="143013"/>
                </a:lnTo>
                <a:lnTo>
                  <a:pt x="212324" y="165204"/>
                </a:lnTo>
                <a:lnTo>
                  <a:pt x="188642" y="183326"/>
                </a:lnTo>
                <a:lnTo>
                  <a:pt x="177493" y="187204"/>
                </a:lnTo>
                <a:close/>
              </a:path>
              <a:path w="1200150" h="200025">
                <a:moveTo>
                  <a:pt x="110504" y="200025"/>
                </a:moveTo>
                <a:lnTo>
                  <a:pt x="67491" y="195544"/>
                </a:lnTo>
                <a:lnTo>
                  <a:pt x="32365" y="183326"/>
                </a:lnTo>
                <a:lnTo>
                  <a:pt x="8683" y="165204"/>
                </a:lnTo>
                <a:lnTo>
                  <a:pt x="0" y="143013"/>
                </a:lnTo>
                <a:lnTo>
                  <a:pt x="4575" y="126728"/>
                </a:lnTo>
                <a:lnTo>
                  <a:pt x="17420" y="112280"/>
                </a:lnTo>
                <a:lnTo>
                  <a:pt x="37215" y="100350"/>
                </a:lnTo>
                <a:lnTo>
                  <a:pt x="62609" y="91625"/>
                </a:lnTo>
                <a:lnTo>
                  <a:pt x="62788" y="98019"/>
                </a:lnTo>
                <a:lnTo>
                  <a:pt x="63910" y="104346"/>
                </a:lnTo>
                <a:lnTo>
                  <a:pt x="65974" y="110508"/>
                </a:lnTo>
                <a:lnTo>
                  <a:pt x="68983" y="116407"/>
                </a:lnTo>
                <a:lnTo>
                  <a:pt x="106222" y="177768"/>
                </a:lnTo>
                <a:lnTo>
                  <a:pt x="108045" y="182427"/>
                </a:lnTo>
                <a:lnTo>
                  <a:pt x="109058" y="187204"/>
                </a:lnTo>
                <a:lnTo>
                  <a:pt x="177493" y="187204"/>
                </a:lnTo>
                <a:lnTo>
                  <a:pt x="153517" y="195544"/>
                </a:lnTo>
                <a:lnTo>
                  <a:pt x="110504" y="200025"/>
                </a:lnTo>
                <a:close/>
              </a:path>
            </a:pathLst>
          </a:custGeom>
          <a:solidFill>
            <a:srgbClr val="EC0000">
              <a:alpha val="50000"/>
            </a:srgbClr>
          </a:solidFill>
        </xdr:spPr>
      </xdr:sp>
    </xdr:grp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347878</xdr:colOff>
      <xdr:row>13</xdr:row>
      <xdr:rowOff>88404</xdr:rowOff>
    </xdr:from>
    <xdr:ext cx="648335" cy="102235"/>
    <xdr:sp macro="" textlink="">
      <xdr:nvSpPr>
        <xdr:cNvPr id="7" name="Shape 7"/>
        <xdr:cNvSpPr/>
      </xdr:nvSpPr>
      <xdr:spPr>
        <a:xfrm>
          <a:off x="0" y="0"/>
          <a:ext cx="648335" cy="102235"/>
        </a:xfrm>
        <a:custGeom>
          <a:avLst/>
          <a:gdLst/>
          <a:ahLst/>
          <a:cxnLst/>
          <a:rect l="0" t="0" r="0" b="0"/>
          <a:pathLst>
            <a:path w="648335" h="102235">
              <a:moveTo>
                <a:pt x="648284" y="0"/>
              </a:moveTo>
              <a:lnTo>
                <a:pt x="0" y="0"/>
              </a:lnTo>
              <a:lnTo>
                <a:pt x="0" y="101650"/>
              </a:lnTo>
              <a:lnTo>
                <a:pt x="648284" y="101650"/>
              </a:lnTo>
              <a:lnTo>
                <a:pt x="648284" y="0"/>
              </a:lnTo>
              <a:close/>
            </a:path>
          </a:pathLst>
        </a:custGeom>
        <a:solidFill>
          <a:srgbClr val="FDF9D7">
            <a:alpha val="50000"/>
          </a:srgbClr>
        </a:solidFill>
      </xdr:spPr>
    </xdr:sp>
    <xdr:clientData/>
  </xdr:oneCellAnchor>
  <xdr:oneCellAnchor>
    <xdr:from>
      <xdr:col>2</xdr:col>
      <xdr:colOff>64897</xdr:colOff>
      <xdr:row>13</xdr:row>
      <xdr:rowOff>240880</xdr:rowOff>
    </xdr:from>
    <xdr:ext cx="2059305" cy="89535"/>
    <xdr:sp macro="" textlink="">
      <xdr:nvSpPr>
        <xdr:cNvPr id="8" name="Shape 8"/>
        <xdr:cNvSpPr/>
      </xdr:nvSpPr>
      <xdr:spPr>
        <a:xfrm>
          <a:off x="0" y="0"/>
          <a:ext cx="2059305" cy="89535"/>
        </a:xfrm>
        <a:custGeom>
          <a:avLst/>
          <a:gdLst/>
          <a:ahLst/>
          <a:cxnLst/>
          <a:rect l="0" t="0" r="0" b="0"/>
          <a:pathLst>
            <a:path w="2059305" h="89535">
              <a:moveTo>
                <a:pt x="2059241" y="0"/>
              </a:moveTo>
              <a:lnTo>
                <a:pt x="0" y="0"/>
              </a:lnTo>
              <a:lnTo>
                <a:pt x="0" y="88938"/>
              </a:lnTo>
              <a:lnTo>
                <a:pt x="2059241" y="88938"/>
              </a:lnTo>
              <a:lnTo>
                <a:pt x="2059241" y="0"/>
              </a:lnTo>
              <a:close/>
            </a:path>
          </a:pathLst>
        </a:custGeom>
        <a:solidFill>
          <a:srgbClr val="FDF9D7">
            <a:alpha val="50000"/>
          </a:srgbClr>
        </a:solidFill>
      </xdr:spPr>
    </xdr:sp>
    <xdr:clientData/>
  </xdr:oneCellAnchor>
  <xdr:oneCellAnchor>
    <xdr:from>
      <xdr:col>1</xdr:col>
      <xdr:colOff>77036</xdr:colOff>
      <xdr:row>13</xdr:row>
      <xdr:rowOff>88404</xdr:rowOff>
    </xdr:from>
    <xdr:ext cx="2390140" cy="102235"/>
    <xdr:sp macro="" textlink="">
      <xdr:nvSpPr>
        <xdr:cNvPr id="9" name="Shape 9"/>
        <xdr:cNvSpPr/>
      </xdr:nvSpPr>
      <xdr:spPr>
        <a:xfrm>
          <a:off x="0" y="0"/>
          <a:ext cx="2390140" cy="102235"/>
        </a:xfrm>
        <a:custGeom>
          <a:avLst/>
          <a:gdLst/>
          <a:ahLst/>
          <a:cxnLst/>
          <a:rect l="0" t="0" r="0" b="0"/>
          <a:pathLst>
            <a:path w="2390140" h="102235">
              <a:moveTo>
                <a:pt x="2389722" y="0"/>
              </a:moveTo>
              <a:lnTo>
                <a:pt x="0" y="0"/>
              </a:lnTo>
              <a:lnTo>
                <a:pt x="0" y="101650"/>
              </a:lnTo>
              <a:lnTo>
                <a:pt x="2389722" y="101650"/>
              </a:lnTo>
              <a:lnTo>
                <a:pt x="2389722" y="0"/>
              </a:lnTo>
              <a:close/>
            </a:path>
          </a:pathLst>
        </a:custGeom>
        <a:solidFill>
          <a:srgbClr val="FDF9D7">
            <a:alpha val="50000"/>
          </a:srgbClr>
        </a:solidFill>
      </xdr:spPr>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258025</xdr:colOff>
      <xdr:row>12</xdr:row>
      <xdr:rowOff>88849</xdr:rowOff>
    </xdr:from>
    <xdr:ext cx="737870" cy="102235"/>
    <xdr:sp macro="" textlink="">
      <xdr:nvSpPr>
        <xdr:cNvPr id="10" name="Shape 10"/>
        <xdr:cNvSpPr/>
      </xdr:nvSpPr>
      <xdr:spPr>
        <a:xfrm>
          <a:off x="0" y="0"/>
          <a:ext cx="737870" cy="102235"/>
        </a:xfrm>
        <a:custGeom>
          <a:avLst/>
          <a:gdLst/>
          <a:ahLst/>
          <a:cxnLst/>
          <a:rect l="0" t="0" r="0" b="0"/>
          <a:pathLst>
            <a:path w="737870" h="102235">
              <a:moveTo>
                <a:pt x="737260" y="0"/>
              </a:moveTo>
              <a:lnTo>
                <a:pt x="0" y="0"/>
              </a:lnTo>
              <a:lnTo>
                <a:pt x="0" y="101638"/>
              </a:lnTo>
              <a:lnTo>
                <a:pt x="737260" y="101638"/>
              </a:lnTo>
              <a:lnTo>
                <a:pt x="737260" y="0"/>
              </a:lnTo>
              <a:close/>
            </a:path>
          </a:pathLst>
        </a:custGeom>
        <a:solidFill>
          <a:srgbClr val="FDF9D7">
            <a:alpha val="50000"/>
          </a:srgbClr>
        </a:solidFill>
      </xdr:spPr>
    </xdr:sp>
    <xdr:clientData/>
  </xdr:oneCellAnchor>
  <xdr:oneCellAnchor>
    <xdr:from>
      <xdr:col>2</xdr:col>
      <xdr:colOff>64897</xdr:colOff>
      <xdr:row>12</xdr:row>
      <xdr:rowOff>241312</xdr:rowOff>
    </xdr:from>
    <xdr:ext cx="2250440" cy="89535"/>
    <xdr:sp macro="" textlink="">
      <xdr:nvSpPr>
        <xdr:cNvPr id="11" name="Shape 11"/>
        <xdr:cNvSpPr/>
      </xdr:nvSpPr>
      <xdr:spPr>
        <a:xfrm>
          <a:off x="0" y="0"/>
          <a:ext cx="2250440" cy="89535"/>
        </a:xfrm>
        <a:custGeom>
          <a:avLst/>
          <a:gdLst/>
          <a:ahLst/>
          <a:cxnLst/>
          <a:rect l="0" t="0" r="0" b="0"/>
          <a:pathLst>
            <a:path w="2250440" h="89535">
              <a:moveTo>
                <a:pt x="2249906" y="0"/>
              </a:moveTo>
              <a:lnTo>
                <a:pt x="0" y="0"/>
              </a:lnTo>
              <a:lnTo>
                <a:pt x="0" y="88938"/>
              </a:lnTo>
              <a:lnTo>
                <a:pt x="2249906" y="88938"/>
              </a:lnTo>
              <a:lnTo>
                <a:pt x="2249906" y="0"/>
              </a:lnTo>
              <a:close/>
            </a:path>
          </a:pathLst>
        </a:custGeom>
        <a:solidFill>
          <a:srgbClr val="FDF9D7">
            <a:alpha val="50000"/>
          </a:srgbClr>
        </a:solidFill>
      </xdr:spPr>
    </xdr:sp>
    <xdr:clientData/>
  </xdr:oneCellAnchor>
  <xdr:oneCellAnchor>
    <xdr:from>
      <xdr:col>1</xdr:col>
      <xdr:colOff>204151</xdr:colOff>
      <xdr:row>12</xdr:row>
      <xdr:rowOff>88849</xdr:rowOff>
    </xdr:from>
    <xdr:ext cx="2301240" cy="102235"/>
    <xdr:sp macro="" textlink="">
      <xdr:nvSpPr>
        <xdr:cNvPr id="12" name="Shape 12"/>
        <xdr:cNvSpPr/>
      </xdr:nvSpPr>
      <xdr:spPr>
        <a:xfrm>
          <a:off x="0" y="0"/>
          <a:ext cx="2301240" cy="102235"/>
        </a:xfrm>
        <a:custGeom>
          <a:avLst/>
          <a:gdLst/>
          <a:ahLst/>
          <a:cxnLst/>
          <a:rect l="0" t="0" r="0" b="0"/>
          <a:pathLst>
            <a:path w="2301240" h="102235">
              <a:moveTo>
                <a:pt x="2300745" y="0"/>
              </a:moveTo>
              <a:lnTo>
                <a:pt x="0" y="0"/>
              </a:lnTo>
              <a:lnTo>
                <a:pt x="0" y="101638"/>
              </a:lnTo>
              <a:lnTo>
                <a:pt x="2300745" y="101638"/>
              </a:lnTo>
              <a:lnTo>
                <a:pt x="2300745" y="0"/>
              </a:lnTo>
              <a:close/>
            </a:path>
          </a:pathLst>
        </a:custGeom>
        <a:solidFill>
          <a:srgbClr val="FDF9D7">
            <a:alpha val="50000"/>
          </a:srgbClr>
        </a:solidFill>
      </xdr:spPr>
    </xdr:sp>
    <xdr:clientData/>
  </xdr:oneCellAnchor>
  <xdr:oneCellAnchor>
    <xdr:from>
      <xdr:col>4</xdr:col>
      <xdr:colOff>347878</xdr:colOff>
      <xdr:row>27</xdr:row>
      <xdr:rowOff>86080</xdr:rowOff>
    </xdr:from>
    <xdr:ext cx="648335" cy="102235"/>
    <xdr:sp macro="" textlink="">
      <xdr:nvSpPr>
        <xdr:cNvPr id="13" name="Shape 13"/>
        <xdr:cNvSpPr/>
      </xdr:nvSpPr>
      <xdr:spPr>
        <a:xfrm>
          <a:off x="0" y="0"/>
          <a:ext cx="648335" cy="102235"/>
        </a:xfrm>
        <a:custGeom>
          <a:avLst/>
          <a:gdLst/>
          <a:ahLst/>
          <a:cxnLst/>
          <a:rect l="0" t="0" r="0" b="0"/>
          <a:pathLst>
            <a:path w="648335" h="102235">
              <a:moveTo>
                <a:pt x="648284" y="0"/>
              </a:moveTo>
              <a:lnTo>
                <a:pt x="0" y="0"/>
              </a:lnTo>
              <a:lnTo>
                <a:pt x="0" y="101638"/>
              </a:lnTo>
              <a:lnTo>
                <a:pt x="648284" y="101638"/>
              </a:lnTo>
              <a:lnTo>
                <a:pt x="648284" y="0"/>
              </a:lnTo>
              <a:close/>
            </a:path>
          </a:pathLst>
        </a:custGeom>
        <a:solidFill>
          <a:srgbClr val="FDF9D7">
            <a:alpha val="50000"/>
          </a:srgbClr>
        </a:solidFill>
      </xdr:spPr>
    </xdr:sp>
    <xdr:clientData/>
  </xdr:oneCellAnchor>
  <xdr:oneCellAnchor>
    <xdr:from>
      <xdr:col>2</xdr:col>
      <xdr:colOff>64897</xdr:colOff>
      <xdr:row>27</xdr:row>
      <xdr:rowOff>238544</xdr:rowOff>
    </xdr:from>
    <xdr:ext cx="2059305" cy="89535"/>
    <xdr:sp macro="" textlink="">
      <xdr:nvSpPr>
        <xdr:cNvPr id="14" name="Shape 14"/>
        <xdr:cNvSpPr/>
      </xdr:nvSpPr>
      <xdr:spPr>
        <a:xfrm>
          <a:off x="0" y="0"/>
          <a:ext cx="2059305" cy="89535"/>
        </a:xfrm>
        <a:custGeom>
          <a:avLst/>
          <a:gdLst/>
          <a:ahLst/>
          <a:cxnLst/>
          <a:rect l="0" t="0" r="0" b="0"/>
          <a:pathLst>
            <a:path w="2059305" h="89535">
              <a:moveTo>
                <a:pt x="2059241" y="0"/>
              </a:moveTo>
              <a:lnTo>
                <a:pt x="0" y="0"/>
              </a:lnTo>
              <a:lnTo>
                <a:pt x="0" y="88938"/>
              </a:lnTo>
              <a:lnTo>
                <a:pt x="2059241" y="88938"/>
              </a:lnTo>
              <a:lnTo>
                <a:pt x="2059241" y="0"/>
              </a:lnTo>
              <a:close/>
            </a:path>
          </a:pathLst>
        </a:custGeom>
        <a:solidFill>
          <a:srgbClr val="FDF9D7">
            <a:alpha val="50000"/>
          </a:srgbClr>
        </a:solidFill>
      </xdr:spPr>
    </xdr:sp>
    <xdr:clientData/>
  </xdr:oneCellAnchor>
  <xdr:oneCellAnchor>
    <xdr:from>
      <xdr:col>1</xdr:col>
      <xdr:colOff>140594</xdr:colOff>
      <xdr:row>27</xdr:row>
      <xdr:rowOff>86080</xdr:rowOff>
    </xdr:from>
    <xdr:ext cx="2326640" cy="102235"/>
    <xdr:sp macro="" textlink="">
      <xdr:nvSpPr>
        <xdr:cNvPr id="15" name="Shape 15"/>
        <xdr:cNvSpPr/>
      </xdr:nvSpPr>
      <xdr:spPr>
        <a:xfrm>
          <a:off x="0" y="0"/>
          <a:ext cx="2326640" cy="102235"/>
        </a:xfrm>
        <a:custGeom>
          <a:avLst/>
          <a:gdLst/>
          <a:ahLst/>
          <a:cxnLst/>
          <a:rect l="0" t="0" r="0" b="0"/>
          <a:pathLst>
            <a:path w="2326640" h="102235">
              <a:moveTo>
                <a:pt x="2326165" y="0"/>
              </a:moveTo>
              <a:lnTo>
                <a:pt x="0" y="0"/>
              </a:lnTo>
              <a:lnTo>
                <a:pt x="0" y="101638"/>
              </a:lnTo>
              <a:lnTo>
                <a:pt x="2326165" y="101638"/>
              </a:lnTo>
              <a:lnTo>
                <a:pt x="2326165" y="0"/>
              </a:lnTo>
              <a:close/>
            </a:path>
          </a:pathLst>
        </a:custGeom>
        <a:solidFill>
          <a:srgbClr val="FDF9D7">
            <a:alpha val="50000"/>
          </a:srgbClr>
        </a:solidFill>
      </xdr:spPr>
    </xdr:sp>
    <xdr:clientData/>
  </xdr:oneCellAnchor>
  <xdr:oneCellAnchor>
    <xdr:from>
      <xdr:col>3</xdr:col>
      <xdr:colOff>347002</xdr:colOff>
      <xdr:row>61</xdr:row>
      <xdr:rowOff>87718</xdr:rowOff>
    </xdr:from>
    <xdr:ext cx="648335" cy="102235"/>
    <xdr:sp macro="" textlink="">
      <xdr:nvSpPr>
        <xdr:cNvPr id="16" name="Shape 16"/>
        <xdr:cNvSpPr/>
      </xdr:nvSpPr>
      <xdr:spPr>
        <a:xfrm>
          <a:off x="0" y="0"/>
          <a:ext cx="648335" cy="102235"/>
        </a:xfrm>
        <a:custGeom>
          <a:avLst/>
          <a:gdLst/>
          <a:ahLst/>
          <a:cxnLst/>
          <a:rect l="0" t="0" r="0" b="0"/>
          <a:pathLst>
            <a:path w="648335" h="102235">
              <a:moveTo>
                <a:pt x="648284" y="0"/>
              </a:moveTo>
              <a:lnTo>
                <a:pt x="0" y="0"/>
              </a:lnTo>
              <a:lnTo>
                <a:pt x="0" y="101650"/>
              </a:lnTo>
              <a:lnTo>
                <a:pt x="648284" y="101650"/>
              </a:lnTo>
              <a:lnTo>
                <a:pt x="648284" y="0"/>
              </a:lnTo>
              <a:close/>
            </a:path>
          </a:pathLst>
        </a:custGeom>
        <a:solidFill>
          <a:srgbClr val="FDF9D7">
            <a:alpha val="50000"/>
          </a:srgbClr>
        </a:solidFill>
      </xdr:spPr>
    </xdr:sp>
    <xdr:clientData/>
  </xdr:oneCellAnchor>
  <xdr:oneCellAnchor>
    <xdr:from>
      <xdr:col>2</xdr:col>
      <xdr:colOff>64897</xdr:colOff>
      <xdr:row>61</xdr:row>
      <xdr:rowOff>240195</xdr:rowOff>
    </xdr:from>
    <xdr:ext cx="2250440" cy="89535"/>
    <xdr:sp macro="" textlink="">
      <xdr:nvSpPr>
        <xdr:cNvPr id="17" name="Shape 17"/>
        <xdr:cNvSpPr/>
      </xdr:nvSpPr>
      <xdr:spPr>
        <a:xfrm>
          <a:off x="0" y="0"/>
          <a:ext cx="2250440" cy="89535"/>
        </a:xfrm>
        <a:custGeom>
          <a:avLst/>
          <a:gdLst/>
          <a:ahLst/>
          <a:cxnLst/>
          <a:rect l="0" t="0" r="0" b="0"/>
          <a:pathLst>
            <a:path w="2250440" h="89535">
              <a:moveTo>
                <a:pt x="2249906" y="0"/>
              </a:moveTo>
              <a:lnTo>
                <a:pt x="0" y="0"/>
              </a:lnTo>
              <a:lnTo>
                <a:pt x="0" y="88938"/>
              </a:lnTo>
              <a:lnTo>
                <a:pt x="2249906" y="88938"/>
              </a:lnTo>
              <a:lnTo>
                <a:pt x="2249906" y="0"/>
              </a:lnTo>
              <a:close/>
            </a:path>
          </a:pathLst>
        </a:custGeom>
        <a:solidFill>
          <a:srgbClr val="FDF9D7">
            <a:alpha val="50000"/>
          </a:srgbClr>
        </a:solidFill>
      </xdr:spPr>
    </xdr:sp>
    <xdr:clientData/>
  </xdr:oneCellAnchor>
  <xdr:oneCellAnchor>
    <xdr:from>
      <xdr:col>1</xdr:col>
      <xdr:colOff>77036</xdr:colOff>
      <xdr:row>61</xdr:row>
      <xdr:rowOff>87718</xdr:rowOff>
    </xdr:from>
    <xdr:ext cx="2428240" cy="102235"/>
    <xdr:sp macro="" textlink="">
      <xdr:nvSpPr>
        <xdr:cNvPr id="18" name="Shape 18"/>
        <xdr:cNvSpPr/>
      </xdr:nvSpPr>
      <xdr:spPr>
        <a:xfrm>
          <a:off x="0" y="0"/>
          <a:ext cx="2428240" cy="102235"/>
        </a:xfrm>
        <a:custGeom>
          <a:avLst/>
          <a:gdLst/>
          <a:ahLst/>
          <a:cxnLst/>
          <a:rect l="0" t="0" r="0" b="0"/>
          <a:pathLst>
            <a:path w="2428240" h="102235">
              <a:moveTo>
                <a:pt x="2427860" y="0"/>
              </a:moveTo>
              <a:lnTo>
                <a:pt x="0" y="0"/>
              </a:lnTo>
              <a:lnTo>
                <a:pt x="0" y="101650"/>
              </a:lnTo>
              <a:lnTo>
                <a:pt x="2427860" y="101650"/>
              </a:lnTo>
              <a:lnTo>
                <a:pt x="2427860" y="0"/>
              </a:lnTo>
              <a:close/>
            </a:path>
          </a:pathLst>
        </a:custGeom>
        <a:solidFill>
          <a:srgbClr val="FDF9D7">
            <a:alpha val="50000"/>
          </a:srgbClr>
        </a:solidFill>
      </xdr:spPr>
    </xdr:sp>
    <xdr:clientData/>
  </xdr:oneCellAnchor>
  <xdr:oneCellAnchor>
    <xdr:from>
      <xdr:col>4</xdr:col>
      <xdr:colOff>258902</xdr:colOff>
      <xdr:row>69</xdr:row>
      <xdr:rowOff>82029</xdr:rowOff>
    </xdr:from>
    <xdr:ext cx="737870" cy="114935"/>
    <xdr:sp macro="" textlink="">
      <xdr:nvSpPr>
        <xdr:cNvPr id="19" name="Shape 19"/>
        <xdr:cNvSpPr/>
      </xdr:nvSpPr>
      <xdr:spPr>
        <a:xfrm>
          <a:off x="0" y="0"/>
          <a:ext cx="737870" cy="114935"/>
        </a:xfrm>
        <a:custGeom>
          <a:avLst/>
          <a:gdLst/>
          <a:ahLst/>
          <a:cxnLst/>
          <a:rect l="0" t="0" r="0" b="0"/>
          <a:pathLst>
            <a:path w="737870" h="114935">
              <a:moveTo>
                <a:pt x="737260" y="0"/>
              </a:moveTo>
              <a:lnTo>
                <a:pt x="0" y="0"/>
              </a:lnTo>
              <a:lnTo>
                <a:pt x="0" y="114363"/>
              </a:lnTo>
              <a:lnTo>
                <a:pt x="737260" y="114363"/>
              </a:lnTo>
              <a:lnTo>
                <a:pt x="737260" y="0"/>
              </a:lnTo>
              <a:close/>
            </a:path>
          </a:pathLst>
        </a:custGeom>
        <a:solidFill>
          <a:srgbClr val="FDF9D7">
            <a:alpha val="50000"/>
          </a:srgbClr>
        </a:solidFill>
      </xdr:spPr>
    </xdr:sp>
    <xdr:clientData/>
  </xdr:oneCellAnchor>
  <xdr:oneCellAnchor>
    <xdr:from>
      <xdr:col>1</xdr:col>
      <xdr:colOff>140589</xdr:colOff>
      <xdr:row>69</xdr:row>
      <xdr:rowOff>82029</xdr:rowOff>
    </xdr:from>
    <xdr:ext cx="2656840" cy="254635"/>
    <xdr:sp macro="" textlink="">
      <xdr:nvSpPr>
        <xdr:cNvPr id="20" name="Shape 20"/>
        <xdr:cNvSpPr/>
      </xdr:nvSpPr>
      <xdr:spPr>
        <a:xfrm>
          <a:off x="0" y="0"/>
          <a:ext cx="2656840" cy="254635"/>
        </a:xfrm>
        <a:custGeom>
          <a:avLst/>
          <a:gdLst/>
          <a:ahLst/>
          <a:cxnLst/>
          <a:rect l="0" t="0" r="0" b="0"/>
          <a:pathLst>
            <a:path w="2656840" h="254635">
              <a:moveTo>
                <a:pt x="2326170" y="0"/>
              </a:moveTo>
              <a:lnTo>
                <a:pt x="0" y="0"/>
              </a:lnTo>
              <a:lnTo>
                <a:pt x="0" y="114363"/>
              </a:lnTo>
              <a:lnTo>
                <a:pt x="2326170" y="114363"/>
              </a:lnTo>
              <a:lnTo>
                <a:pt x="2326170" y="0"/>
              </a:lnTo>
              <a:close/>
            </a:path>
            <a:path w="2656840" h="254635">
              <a:moveTo>
                <a:pt x="2656675" y="152476"/>
              </a:moveTo>
              <a:lnTo>
                <a:pt x="572008" y="152476"/>
              </a:lnTo>
              <a:lnTo>
                <a:pt x="572008" y="254127"/>
              </a:lnTo>
              <a:lnTo>
                <a:pt x="2656675" y="254127"/>
              </a:lnTo>
              <a:lnTo>
                <a:pt x="2656675" y="152476"/>
              </a:lnTo>
              <a:close/>
            </a:path>
          </a:pathLst>
        </a:custGeom>
        <a:solidFill>
          <a:srgbClr val="FDF9D7">
            <a:alpha val="50000"/>
          </a:srgbClr>
        </a:solidFill>
      </xdr:spPr>
    </xdr:sp>
    <xdr:clientData/>
  </xdr:oneCellAnchor>
  <xdr:oneCellAnchor>
    <xdr:from>
      <xdr:col>3</xdr:col>
      <xdr:colOff>347002</xdr:colOff>
      <xdr:row>97</xdr:row>
      <xdr:rowOff>77177</xdr:rowOff>
    </xdr:from>
    <xdr:ext cx="648335" cy="114935"/>
    <xdr:sp macro="" textlink="">
      <xdr:nvSpPr>
        <xdr:cNvPr id="21" name="Shape 21"/>
        <xdr:cNvSpPr/>
      </xdr:nvSpPr>
      <xdr:spPr>
        <a:xfrm>
          <a:off x="0" y="0"/>
          <a:ext cx="648335" cy="114935"/>
        </a:xfrm>
        <a:custGeom>
          <a:avLst/>
          <a:gdLst/>
          <a:ahLst/>
          <a:cxnLst/>
          <a:rect l="0" t="0" r="0" b="0"/>
          <a:pathLst>
            <a:path w="648335" h="114935">
              <a:moveTo>
                <a:pt x="648284" y="0"/>
              </a:moveTo>
              <a:lnTo>
                <a:pt x="0" y="0"/>
              </a:lnTo>
              <a:lnTo>
                <a:pt x="0" y="114350"/>
              </a:lnTo>
              <a:lnTo>
                <a:pt x="648284" y="114350"/>
              </a:lnTo>
              <a:lnTo>
                <a:pt x="648284" y="0"/>
              </a:lnTo>
              <a:close/>
            </a:path>
          </a:pathLst>
        </a:custGeom>
        <a:solidFill>
          <a:srgbClr val="FDF9D7">
            <a:alpha val="50000"/>
          </a:srgbClr>
        </a:solidFill>
      </xdr:spPr>
    </xdr:sp>
    <xdr:clientData/>
  </xdr:oneCellAnchor>
  <xdr:oneCellAnchor>
    <xdr:from>
      <xdr:col>1</xdr:col>
      <xdr:colOff>77025</xdr:colOff>
      <xdr:row>97</xdr:row>
      <xdr:rowOff>77177</xdr:rowOff>
    </xdr:from>
    <xdr:ext cx="2860675" cy="254635"/>
    <xdr:sp macro="" textlink="">
      <xdr:nvSpPr>
        <xdr:cNvPr id="22" name="Shape 22"/>
        <xdr:cNvSpPr/>
      </xdr:nvSpPr>
      <xdr:spPr>
        <a:xfrm>
          <a:off x="0" y="0"/>
          <a:ext cx="2860675" cy="254635"/>
        </a:xfrm>
        <a:custGeom>
          <a:avLst/>
          <a:gdLst/>
          <a:ahLst/>
          <a:cxnLst/>
          <a:rect l="0" t="0" r="0" b="0"/>
          <a:pathLst>
            <a:path w="2860675" h="254635">
              <a:moveTo>
                <a:pt x="2427871" y="0"/>
              </a:moveTo>
              <a:lnTo>
                <a:pt x="0" y="0"/>
              </a:lnTo>
              <a:lnTo>
                <a:pt x="0" y="114350"/>
              </a:lnTo>
              <a:lnTo>
                <a:pt x="2427871" y="114350"/>
              </a:lnTo>
              <a:lnTo>
                <a:pt x="2427871" y="0"/>
              </a:lnTo>
              <a:close/>
            </a:path>
            <a:path w="2860675" h="254635">
              <a:moveTo>
                <a:pt x="2860052" y="152463"/>
              </a:moveTo>
              <a:lnTo>
                <a:pt x="635571" y="152463"/>
              </a:lnTo>
              <a:lnTo>
                <a:pt x="635571" y="254114"/>
              </a:lnTo>
              <a:lnTo>
                <a:pt x="2860052" y="254114"/>
              </a:lnTo>
              <a:lnTo>
                <a:pt x="2860052" y="152463"/>
              </a:lnTo>
              <a:close/>
            </a:path>
          </a:pathLst>
        </a:custGeom>
        <a:solidFill>
          <a:srgbClr val="FDF9D7">
            <a:alpha val="50000"/>
          </a:srgbClr>
        </a:solidFill>
      </xdr:spPr>
    </xdr:sp>
    <xdr:clientData/>
  </xdr:oneCellAnchor>
  <xdr:oneCellAnchor>
    <xdr:from>
      <xdr:col>3</xdr:col>
      <xdr:colOff>347002</xdr:colOff>
      <xdr:row>128</xdr:row>
      <xdr:rowOff>85887</xdr:rowOff>
    </xdr:from>
    <xdr:ext cx="648335" cy="102235"/>
    <xdr:sp macro="" textlink="">
      <xdr:nvSpPr>
        <xdr:cNvPr id="23" name="Shape 23"/>
        <xdr:cNvSpPr/>
      </xdr:nvSpPr>
      <xdr:spPr>
        <a:xfrm>
          <a:off x="0" y="0"/>
          <a:ext cx="648335" cy="102235"/>
        </a:xfrm>
        <a:custGeom>
          <a:avLst/>
          <a:gdLst/>
          <a:ahLst/>
          <a:cxnLst/>
          <a:rect l="0" t="0" r="0" b="0"/>
          <a:pathLst>
            <a:path w="648335" h="102235">
              <a:moveTo>
                <a:pt x="648284" y="0"/>
              </a:moveTo>
              <a:lnTo>
                <a:pt x="0" y="0"/>
              </a:lnTo>
              <a:lnTo>
                <a:pt x="0" y="101646"/>
              </a:lnTo>
              <a:lnTo>
                <a:pt x="648284" y="101646"/>
              </a:lnTo>
              <a:lnTo>
                <a:pt x="648284" y="0"/>
              </a:lnTo>
              <a:close/>
            </a:path>
          </a:pathLst>
        </a:custGeom>
        <a:solidFill>
          <a:srgbClr val="FDF9D7">
            <a:alpha val="50000"/>
          </a:srgbClr>
        </a:solidFill>
      </xdr:spPr>
    </xdr:sp>
    <xdr:clientData/>
  </xdr:oneCellAnchor>
  <xdr:oneCellAnchor>
    <xdr:from>
      <xdr:col>2</xdr:col>
      <xdr:colOff>64897</xdr:colOff>
      <xdr:row>128</xdr:row>
      <xdr:rowOff>238359</xdr:rowOff>
    </xdr:from>
    <xdr:ext cx="2225040" cy="89535"/>
    <xdr:sp macro="" textlink="">
      <xdr:nvSpPr>
        <xdr:cNvPr id="24" name="Shape 24"/>
        <xdr:cNvSpPr/>
      </xdr:nvSpPr>
      <xdr:spPr>
        <a:xfrm>
          <a:off x="0" y="0"/>
          <a:ext cx="2225040" cy="89535"/>
        </a:xfrm>
        <a:custGeom>
          <a:avLst/>
          <a:gdLst/>
          <a:ahLst/>
          <a:cxnLst/>
          <a:rect l="0" t="0" r="0" b="0"/>
          <a:pathLst>
            <a:path w="2225040" h="89535">
              <a:moveTo>
                <a:pt x="2224481" y="0"/>
              </a:moveTo>
              <a:lnTo>
                <a:pt x="0" y="0"/>
              </a:lnTo>
              <a:lnTo>
                <a:pt x="0" y="88940"/>
              </a:lnTo>
              <a:lnTo>
                <a:pt x="2224481" y="88940"/>
              </a:lnTo>
              <a:lnTo>
                <a:pt x="2224481" y="0"/>
              </a:lnTo>
              <a:close/>
            </a:path>
          </a:pathLst>
        </a:custGeom>
        <a:solidFill>
          <a:srgbClr val="FDF9D7">
            <a:alpha val="50000"/>
          </a:srgbClr>
        </a:solidFill>
      </xdr:spPr>
    </xdr:sp>
    <xdr:clientData/>
  </xdr:oneCellAnchor>
  <xdr:oneCellAnchor>
    <xdr:from>
      <xdr:col>1</xdr:col>
      <xdr:colOff>140594</xdr:colOff>
      <xdr:row>128</xdr:row>
      <xdr:rowOff>85887</xdr:rowOff>
    </xdr:from>
    <xdr:ext cx="2364740" cy="102235"/>
    <xdr:sp macro="" textlink="">
      <xdr:nvSpPr>
        <xdr:cNvPr id="25" name="Shape 25"/>
        <xdr:cNvSpPr/>
      </xdr:nvSpPr>
      <xdr:spPr>
        <a:xfrm>
          <a:off x="0" y="0"/>
          <a:ext cx="2364740" cy="102235"/>
        </a:xfrm>
        <a:custGeom>
          <a:avLst/>
          <a:gdLst/>
          <a:ahLst/>
          <a:cxnLst/>
          <a:rect l="0" t="0" r="0" b="0"/>
          <a:pathLst>
            <a:path w="2364740" h="102235">
              <a:moveTo>
                <a:pt x="2364303" y="0"/>
              </a:moveTo>
              <a:lnTo>
                <a:pt x="0" y="0"/>
              </a:lnTo>
              <a:lnTo>
                <a:pt x="0" y="101646"/>
              </a:lnTo>
              <a:lnTo>
                <a:pt x="2364303" y="101646"/>
              </a:lnTo>
              <a:lnTo>
                <a:pt x="2364303" y="0"/>
              </a:lnTo>
              <a:close/>
            </a:path>
          </a:pathLst>
        </a:custGeom>
        <a:solidFill>
          <a:srgbClr val="FDF9D7">
            <a:alpha val="50000"/>
          </a:srgbClr>
        </a:solidFill>
      </xdr:spPr>
    </xdr:sp>
    <xdr:clientData/>
  </xdr:oneCellAnchor>
  <xdr:oneCellAnchor>
    <xdr:from>
      <xdr:col>4</xdr:col>
      <xdr:colOff>347878</xdr:colOff>
      <xdr:row>168</xdr:row>
      <xdr:rowOff>88493</xdr:rowOff>
    </xdr:from>
    <xdr:ext cx="648335" cy="102235"/>
    <xdr:sp macro="" textlink="">
      <xdr:nvSpPr>
        <xdr:cNvPr id="26" name="Shape 26"/>
        <xdr:cNvSpPr/>
      </xdr:nvSpPr>
      <xdr:spPr>
        <a:xfrm>
          <a:off x="0" y="0"/>
          <a:ext cx="648335" cy="102235"/>
        </a:xfrm>
        <a:custGeom>
          <a:avLst/>
          <a:gdLst/>
          <a:ahLst/>
          <a:cxnLst/>
          <a:rect l="0" t="0" r="0" b="0"/>
          <a:pathLst>
            <a:path w="648335" h="102235">
              <a:moveTo>
                <a:pt x="648284" y="0"/>
              </a:moveTo>
              <a:lnTo>
                <a:pt x="0" y="0"/>
              </a:lnTo>
              <a:lnTo>
                <a:pt x="0" y="101650"/>
              </a:lnTo>
              <a:lnTo>
                <a:pt x="648284" y="101650"/>
              </a:lnTo>
              <a:lnTo>
                <a:pt x="648284" y="0"/>
              </a:lnTo>
              <a:close/>
            </a:path>
          </a:pathLst>
        </a:custGeom>
        <a:solidFill>
          <a:srgbClr val="FDF9D7">
            <a:alpha val="50000"/>
          </a:srgbClr>
        </a:solidFill>
      </xdr:spPr>
    </xdr:sp>
    <xdr:clientData/>
  </xdr:oneCellAnchor>
  <xdr:oneCellAnchor>
    <xdr:from>
      <xdr:col>2</xdr:col>
      <xdr:colOff>64897</xdr:colOff>
      <xdr:row>168</xdr:row>
      <xdr:rowOff>240967</xdr:rowOff>
    </xdr:from>
    <xdr:ext cx="2059305" cy="89535"/>
    <xdr:sp macro="" textlink="">
      <xdr:nvSpPr>
        <xdr:cNvPr id="27" name="Shape 27"/>
        <xdr:cNvSpPr/>
      </xdr:nvSpPr>
      <xdr:spPr>
        <a:xfrm>
          <a:off x="0" y="0"/>
          <a:ext cx="2059305" cy="89535"/>
        </a:xfrm>
        <a:custGeom>
          <a:avLst/>
          <a:gdLst/>
          <a:ahLst/>
          <a:cxnLst/>
          <a:rect l="0" t="0" r="0" b="0"/>
          <a:pathLst>
            <a:path w="2059305" h="89535">
              <a:moveTo>
                <a:pt x="2059241" y="0"/>
              </a:moveTo>
              <a:lnTo>
                <a:pt x="0" y="0"/>
              </a:lnTo>
              <a:lnTo>
                <a:pt x="0" y="88938"/>
              </a:lnTo>
              <a:lnTo>
                <a:pt x="2059241" y="88938"/>
              </a:lnTo>
              <a:lnTo>
                <a:pt x="2059241" y="0"/>
              </a:lnTo>
              <a:close/>
            </a:path>
          </a:pathLst>
        </a:custGeom>
        <a:solidFill>
          <a:srgbClr val="FDF9D7">
            <a:alpha val="50000"/>
          </a:srgbClr>
        </a:solidFill>
      </xdr:spPr>
    </xdr:sp>
    <xdr:clientData/>
  </xdr:oneCellAnchor>
  <xdr:oneCellAnchor>
    <xdr:from>
      <xdr:col>1</xdr:col>
      <xdr:colOff>77036</xdr:colOff>
      <xdr:row>168</xdr:row>
      <xdr:rowOff>88493</xdr:rowOff>
    </xdr:from>
    <xdr:ext cx="2390140" cy="102235"/>
    <xdr:sp macro="" textlink="">
      <xdr:nvSpPr>
        <xdr:cNvPr id="28" name="Shape 28"/>
        <xdr:cNvSpPr/>
      </xdr:nvSpPr>
      <xdr:spPr>
        <a:xfrm>
          <a:off x="0" y="0"/>
          <a:ext cx="2390140" cy="102235"/>
        </a:xfrm>
        <a:custGeom>
          <a:avLst/>
          <a:gdLst/>
          <a:ahLst/>
          <a:cxnLst/>
          <a:rect l="0" t="0" r="0" b="0"/>
          <a:pathLst>
            <a:path w="2390140" h="102235">
              <a:moveTo>
                <a:pt x="2389722" y="0"/>
              </a:moveTo>
              <a:lnTo>
                <a:pt x="0" y="0"/>
              </a:lnTo>
              <a:lnTo>
                <a:pt x="0" y="101650"/>
              </a:lnTo>
              <a:lnTo>
                <a:pt x="2389722" y="101650"/>
              </a:lnTo>
              <a:lnTo>
                <a:pt x="2389722" y="0"/>
              </a:lnTo>
              <a:close/>
            </a:path>
          </a:pathLst>
        </a:custGeom>
        <a:solidFill>
          <a:srgbClr val="FDF9D7">
            <a:alpha val="50000"/>
          </a:srgbClr>
        </a:solidFill>
      </xdr:spPr>
    </xdr:sp>
    <xdr:clientData/>
  </xdr:oneCellAnchor>
  <xdr:oneCellAnchor>
    <xdr:from>
      <xdr:col>3</xdr:col>
      <xdr:colOff>258025</xdr:colOff>
      <xdr:row>201</xdr:row>
      <xdr:rowOff>78296</xdr:rowOff>
    </xdr:from>
    <xdr:ext cx="737870" cy="114935"/>
    <xdr:sp macro="" textlink="">
      <xdr:nvSpPr>
        <xdr:cNvPr id="29" name="Shape 29"/>
        <xdr:cNvSpPr/>
      </xdr:nvSpPr>
      <xdr:spPr>
        <a:xfrm>
          <a:off x="0" y="0"/>
          <a:ext cx="737870" cy="114935"/>
        </a:xfrm>
        <a:custGeom>
          <a:avLst/>
          <a:gdLst/>
          <a:ahLst/>
          <a:cxnLst/>
          <a:rect l="0" t="0" r="0" b="0"/>
          <a:pathLst>
            <a:path w="737870" h="114935">
              <a:moveTo>
                <a:pt x="737260" y="0"/>
              </a:moveTo>
              <a:lnTo>
                <a:pt x="0" y="0"/>
              </a:lnTo>
              <a:lnTo>
                <a:pt x="0" y="114363"/>
              </a:lnTo>
              <a:lnTo>
                <a:pt x="737260" y="114363"/>
              </a:lnTo>
              <a:lnTo>
                <a:pt x="737260" y="0"/>
              </a:lnTo>
              <a:close/>
            </a:path>
          </a:pathLst>
        </a:custGeom>
        <a:solidFill>
          <a:srgbClr val="FDF9D7">
            <a:alpha val="50000"/>
          </a:srgbClr>
        </a:solidFill>
      </xdr:spPr>
    </xdr:sp>
    <xdr:clientData/>
  </xdr:oneCellAnchor>
  <xdr:oneCellAnchor>
    <xdr:from>
      <xdr:col>1</xdr:col>
      <xdr:colOff>77025</xdr:colOff>
      <xdr:row>201</xdr:row>
      <xdr:rowOff>78296</xdr:rowOff>
    </xdr:from>
    <xdr:ext cx="2860675" cy="254635"/>
    <xdr:sp macro="" textlink="">
      <xdr:nvSpPr>
        <xdr:cNvPr id="30" name="Shape 30"/>
        <xdr:cNvSpPr/>
      </xdr:nvSpPr>
      <xdr:spPr>
        <a:xfrm>
          <a:off x="0" y="0"/>
          <a:ext cx="2860675" cy="254635"/>
        </a:xfrm>
        <a:custGeom>
          <a:avLst/>
          <a:gdLst/>
          <a:ahLst/>
          <a:cxnLst/>
          <a:rect l="0" t="0" r="0" b="0"/>
          <a:pathLst>
            <a:path w="2860675" h="254635">
              <a:moveTo>
                <a:pt x="2427871" y="0"/>
              </a:moveTo>
              <a:lnTo>
                <a:pt x="0" y="0"/>
              </a:lnTo>
              <a:lnTo>
                <a:pt x="0" y="114363"/>
              </a:lnTo>
              <a:lnTo>
                <a:pt x="2427871" y="114363"/>
              </a:lnTo>
              <a:lnTo>
                <a:pt x="2427871" y="0"/>
              </a:lnTo>
              <a:close/>
            </a:path>
            <a:path w="2860675" h="254635">
              <a:moveTo>
                <a:pt x="2860052" y="152476"/>
              </a:moveTo>
              <a:lnTo>
                <a:pt x="635571" y="152476"/>
              </a:lnTo>
              <a:lnTo>
                <a:pt x="635571" y="254127"/>
              </a:lnTo>
              <a:lnTo>
                <a:pt x="2860052" y="254127"/>
              </a:lnTo>
              <a:lnTo>
                <a:pt x="2860052" y="152476"/>
              </a:lnTo>
              <a:close/>
            </a:path>
          </a:pathLst>
        </a:custGeom>
        <a:solidFill>
          <a:srgbClr val="FDF9D7">
            <a:alpha val="50000"/>
          </a:srgbClr>
        </a:solidFill>
      </xdr:spPr>
    </xdr:sp>
    <xdr:clientData/>
  </xdr:oneCellAnchor>
  <xdr:oneCellAnchor>
    <xdr:from>
      <xdr:col>4</xdr:col>
      <xdr:colOff>347878</xdr:colOff>
      <xdr:row>240</xdr:row>
      <xdr:rowOff>88847</xdr:rowOff>
    </xdr:from>
    <xdr:ext cx="648335" cy="102235"/>
    <xdr:sp macro="" textlink="">
      <xdr:nvSpPr>
        <xdr:cNvPr id="31" name="Shape 31"/>
        <xdr:cNvSpPr/>
      </xdr:nvSpPr>
      <xdr:spPr>
        <a:xfrm>
          <a:off x="0" y="0"/>
          <a:ext cx="648335" cy="102235"/>
        </a:xfrm>
        <a:custGeom>
          <a:avLst/>
          <a:gdLst/>
          <a:ahLst/>
          <a:cxnLst/>
          <a:rect l="0" t="0" r="0" b="0"/>
          <a:pathLst>
            <a:path w="648335" h="102235">
              <a:moveTo>
                <a:pt x="648284" y="0"/>
              </a:moveTo>
              <a:lnTo>
                <a:pt x="0" y="0"/>
              </a:lnTo>
              <a:lnTo>
                <a:pt x="0" y="101638"/>
              </a:lnTo>
              <a:lnTo>
                <a:pt x="648284" y="101638"/>
              </a:lnTo>
              <a:lnTo>
                <a:pt x="648284" y="0"/>
              </a:lnTo>
              <a:close/>
            </a:path>
          </a:pathLst>
        </a:custGeom>
        <a:solidFill>
          <a:srgbClr val="FDF9D7">
            <a:alpha val="50000"/>
          </a:srgbClr>
        </a:solidFill>
      </xdr:spPr>
    </xdr:sp>
    <xdr:clientData/>
  </xdr:oneCellAnchor>
  <xdr:oneCellAnchor>
    <xdr:from>
      <xdr:col>2</xdr:col>
      <xdr:colOff>64897</xdr:colOff>
      <xdr:row>240</xdr:row>
      <xdr:rowOff>241309</xdr:rowOff>
    </xdr:from>
    <xdr:ext cx="1995805" cy="89535"/>
    <xdr:sp macro="" textlink="">
      <xdr:nvSpPr>
        <xdr:cNvPr id="32" name="Shape 32"/>
        <xdr:cNvSpPr/>
      </xdr:nvSpPr>
      <xdr:spPr>
        <a:xfrm>
          <a:off x="0" y="0"/>
          <a:ext cx="1995805" cy="89535"/>
        </a:xfrm>
        <a:custGeom>
          <a:avLst/>
          <a:gdLst/>
          <a:ahLst/>
          <a:cxnLst/>
          <a:rect l="0" t="0" r="0" b="0"/>
          <a:pathLst>
            <a:path w="1995805" h="89535">
              <a:moveTo>
                <a:pt x="1995677" y="0"/>
              </a:moveTo>
              <a:lnTo>
                <a:pt x="0" y="0"/>
              </a:lnTo>
              <a:lnTo>
                <a:pt x="0" y="88938"/>
              </a:lnTo>
              <a:lnTo>
                <a:pt x="1995677" y="88938"/>
              </a:lnTo>
              <a:lnTo>
                <a:pt x="1995677" y="0"/>
              </a:lnTo>
              <a:close/>
            </a:path>
          </a:pathLst>
        </a:custGeom>
        <a:solidFill>
          <a:srgbClr val="FDF9D7">
            <a:alpha val="50000"/>
          </a:srgbClr>
        </a:solidFill>
      </xdr:spPr>
    </xdr:sp>
    <xdr:clientData/>
  </xdr:oneCellAnchor>
  <xdr:oneCellAnchor>
    <xdr:from>
      <xdr:col>1</xdr:col>
      <xdr:colOff>77036</xdr:colOff>
      <xdr:row>240</xdr:row>
      <xdr:rowOff>88847</xdr:rowOff>
    </xdr:from>
    <xdr:ext cx="1767205" cy="102235"/>
    <xdr:sp macro="" textlink="">
      <xdr:nvSpPr>
        <xdr:cNvPr id="33" name="Shape 33"/>
        <xdr:cNvSpPr/>
      </xdr:nvSpPr>
      <xdr:spPr>
        <a:xfrm>
          <a:off x="0" y="0"/>
          <a:ext cx="1767205" cy="102235"/>
        </a:xfrm>
        <a:custGeom>
          <a:avLst/>
          <a:gdLst/>
          <a:ahLst/>
          <a:cxnLst/>
          <a:rect l="0" t="0" r="0" b="0"/>
          <a:pathLst>
            <a:path w="1767205" h="102235">
              <a:moveTo>
                <a:pt x="1766876" y="0"/>
              </a:moveTo>
              <a:lnTo>
                <a:pt x="0" y="0"/>
              </a:lnTo>
              <a:lnTo>
                <a:pt x="0" y="101638"/>
              </a:lnTo>
              <a:lnTo>
                <a:pt x="1766876" y="101638"/>
              </a:lnTo>
              <a:lnTo>
                <a:pt x="1766876" y="0"/>
              </a:lnTo>
              <a:close/>
            </a:path>
          </a:pathLst>
        </a:custGeom>
        <a:solidFill>
          <a:srgbClr val="FDF9D7">
            <a:alpha val="50000"/>
          </a:srgbClr>
        </a:solidFill>
      </xdr:spPr>
    </xdr:sp>
    <xdr:clientData/>
  </xdr:oneCellAnchor>
  <xdr:oneCellAnchor>
    <xdr:from>
      <xdr:col>4</xdr:col>
      <xdr:colOff>347878</xdr:colOff>
      <xdr:row>298</xdr:row>
      <xdr:rowOff>78041</xdr:rowOff>
    </xdr:from>
    <xdr:ext cx="648335" cy="114935"/>
    <xdr:sp macro="" textlink="">
      <xdr:nvSpPr>
        <xdr:cNvPr id="34" name="Shape 34"/>
        <xdr:cNvSpPr/>
      </xdr:nvSpPr>
      <xdr:spPr>
        <a:xfrm>
          <a:off x="0" y="0"/>
          <a:ext cx="648335" cy="114935"/>
        </a:xfrm>
        <a:custGeom>
          <a:avLst/>
          <a:gdLst/>
          <a:ahLst/>
          <a:cxnLst/>
          <a:rect l="0" t="0" r="0" b="0"/>
          <a:pathLst>
            <a:path w="648335" h="114935">
              <a:moveTo>
                <a:pt x="648284" y="0"/>
              </a:moveTo>
              <a:lnTo>
                <a:pt x="0" y="0"/>
              </a:lnTo>
              <a:lnTo>
                <a:pt x="0" y="114350"/>
              </a:lnTo>
              <a:lnTo>
                <a:pt x="648284" y="114350"/>
              </a:lnTo>
              <a:lnTo>
                <a:pt x="648284" y="0"/>
              </a:lnTo>
              <a:close/>
            </a:path>
          </a:pathLst>
        </a:custGeom>
        <a:solidFill>
          <a:srgbClr val="FDF9D7">
            <a:alpha val="50000"/>
          </a:srgbClr>
        </a:solidFill>
      </xdr:spPr>
    </xdr:sp>
    <xdr:clientData/>
  </xdr:oneCellAnchor>
  <xdr:oneCellAnchor>
    <xdr:from>
      <xdr:col>1</xdr:col>
      <xdr:colOff>318541</xdr:colOff>
      <xdr:row>298</xdr:row>
      <xdr:rowOff>78041</xdr:rowOff>
    </xdr:from>
    <xdr:ext cx="2453640" cy="254635"/>
    <xdr:sp macro="" textlink="">
      <xdr:nvSpPr>
        <xdr:cNvPr id="35" name="Shape 35"/>
        <xdr:cNvSpPr/>
      </xdr:nvSpPr>
      <xdr:spPr>
        <a:xfrm>
          <a:off x="0" y="0"/>
          <a:ext cx="2453640" cy="254635"/>
        </a:xfrm>
        <a:custGeom>
          <a:avLst/>
          <a:gdLst/>
          <a:ahLst/>
          <a:cxnLst/>
          <a:rect l="0" t="0" r="0" b="0"/>
          <a:pathLst>
            <a:path w="2453640" h="254635">
              <a:moveTo>
                <a:pt x="2148217" y="0"/>
              </a:moveTo>
              <a:lnTo>
                <a:pt x="0" y="0"/>
              </a:lnTo>
              <a:lnTo>
                <a:pt x="0" y="114350"/>
              </a:lnTo>
              <a:lnTo>
                <a:pt x="2148217" y="114350"/>
              </a:lnTo>
              <a:lnTo>
                <a:pt x="2148217" y="0"/>
              </a:lnTo>
              <a:close/>
            </a:path>
            <a:path w="2453640" h="254635">
              <a:moveTo>
                <a:pt x="2453297" y="152476"/>
              </a:moveTo>
              <a:lnTo>
                <a:pt x="394055" y="152476"/>
              </a:lnTo>
              <a:lnTo>
                <a:pt x="394055" y="254114"/>
              </a:lnTo>
              <a:lnTo>
                <a:pt x="2453297" y="254114"/>
              </a:lnTo>
              <a:lnTo>
                <a:pt x="2453297" y="152476"/>
              </a:lnTo>
              <a:close/>
            </a:path>
          </a:pathLst>
        </a:custGeom>
        <a:solidFill>
          <a:srgbClr val="FDF9D7">
            <a:alpha val="50000"/>
          </a:srgbClr>
        </a:solidFill>
      </xdr:spPr>
    </xdr:sp>
    <xdr:clientData/>
  </xdr:oneCellAnchor>
  <xdr:oneCellAnchor>
    <xdr:from>
      <xdr:col>4</xdr:col>
      <xdr:colOff>347878</xdr:colOff>
      <xdr:row>302</xdr:row>
      <xdr:rowOff>86437</xdr:rowOff>
    </xdr:from>
    <xdr:ext cx="648335" cy="114935"/>
    <xdr:sp macro="" textlink="">
      <xdr:nvSpPr>
        <xdr:cNvPr id="36" name="Shape 36"/>
        <xdr:cNvSpPr/>
      </xdr:nvSpPr>
      <xdr:spPr>
        <a:xfrm>
          <a:off x="0" y="0"/>
          <a:ext cx="648335" cy="114935"/>
        </a:xfrm>
        <a:custGeom>
          <a:avLst/>
          <a:gdLst/>
          <a:ahLst/>
          <a:cxnLst/>
          <a:rect l="0" t="0" r="0" b="0"/>
          <a:pathLst>
            <a:path w="648335" h="114935">
              <a:moveTo>
                <a:pt x="648284" y="0"/>
              </a:moveTo>
              <a:lnTo>
                <a:pt x="0" y="0"/>
              </a:lnTo>
              <a:lnTo>
                <a:pt x="0" y="114350"/>
              </a:lnTo>
              <a:lnTo>
                <a:pt x="648284" y="114350"/>
              </a:lnTo>
              <a:lnTo>
                <a:pt x="648284" y="0"/>
              </a:lnTo>
              <a:close/>
            </a:path>
          </a:pathLst>
        </a:custGeom>
        <a:solidFill>
          <a:srgbClr val="FDF9D7">
            <a:alpha val="50000"/>
          </a:srgbClr>
        </a:solidFill>
      </xdr:spPr>
    </xdr:sp>
    <xdr:clientData/>
  </xdr:oneCellAnchor>
  <xdr:oneCellAnchor>
    <xdr:from>
      <xdr:col>0</xdr:col>
      <xdr:colOff>470319</xdr:colOff>
      <xdr:row>327</xdr:row>
      <xdr:rowOff>4</xdr:rowOff>
    </xdr:from>
    <xdr:ext cx="3101975" cy="254635"/>
    <xdr:sp macro="" textlink="">
      <xdr:nvSpPr>
        <xdr:cNvPr id="37" name="Shape 37"/>
        <xdr:cNvSpPr/>
      </xdr:nvSpPr>
      <xdr:spPr>
        <a:xfrm>
          <a:off x="0" y="0"/>
          <a:ext cx="3101975" cy="254635"/>
        </a:xfrm>
        <a:custGeom>
          <a:avLst/>
          <a:gdLst/>
          <a:ahLst/>
          <a:cxnLst/>
          <a:rect l="0" t="0" r="0" b="0"/>
          <a:pathLst>
            <a:path w="3101975" h="254635">
              <a:moveTo>
                <a:pt x="2237194" y="0"/>
              </a:moveTo>
              <a:lnTo>
                <a:pt x="0" y="0"/>
              </a:lnTo>
              <a:lnTo>
                <a:pt x="0" y="114350"/>
              </a:lnTo>
              <a:lnTo>
                <a:pt x="2237194" y="114350"/>
              </a:lnTo>
              <a:lnTo>
                <a:pt x="2237194" y="0"/>
              </a:lnTo>
              <a:close/>
            </a:path>
            <a:path w="3101975" h="254635">
              <a:moveTo>
                <a:pt x="3101556" y="152463"/>
              </a:moveTo>
              <a:lnTo>
                <a:pt x="1105877" y="152463"/>
              </a:lnTo>
              <a:lnTo>
                <a:pt x="1105877" y="254114"/>
              </a:lnTo>
              <a:lnTo>
                <a:pt x="3101556" y="254114"/>
              </a:lnTo>
              <a:lnTo>
                <a:pt x="3101556" y="152463"/>
              </a:lnTo>
              <a:close/>
            </a:path>
          </a:pathLst>
        </a:custGeom>
        <a:solidFill>
          <a:srgbClr val="FDF9D7"/>
        </a:solidFill>
      </xdr:spPr>
    </xdr:sp>
    <xdr:clientData/>
  </xdr:oneCellAnchor>
  <xdr:oneCellAnchor>
    <xdr:from>
      <xdr:col>4</xdr:col>
      <xdr:colOff>258902</xdr:colOff>
      <xdr:row>352</xdr:row>
      <xdr:rowOff>82949</xdr:rowOff>
    </xdr:from>
    <xdr:ext cx="737870" cy="102235"/>
    <xdr:sp macro="" textlink="">
      <xdr:nvSpPr>
        <xdr:cNvPr id="38" name="Shape 38"/>
        <xdr:cNvSpPr/>
      </xdr:nvSpPr>
      <xdr:spPr>
        <a:xfrm>
          <a:off x="0" y="0"/>
          <a:ext cx="737870" cy="102235"/>
        </a:xfrm>
        <a:custGeom>
          <a:avLst/>
          <a:gdLst/>
          <a:ahLst/>
          <a:cxnLst/>
          <a:rect l="0" t="0" r="0" b="0"/>
          <a:pathLst>
            <a:path w="737870" h="102235">
              <a:moveTo>
                <a:pt x="737260" y="0"/>
              </a:moveTo>
              <a:lnTo>
                <a:pt x="0" y="0"/>
              </a:lnTo>
              <a:lnTo>
                <a:pt x="0" y="101638"/>
              </a:lnTo>
              <a:lnTo>
                <a:pt x="737260" y="101638"/>
              </a:lnTo>
              <a:lnTo>
                <a:pt x="737260" y="0"/>
              </a:lnTo>
              <a:close/>
            </a:path>
          </a:pathLst>
        </a:custGeom>
        <a:solidFill>
          <a:srgbClr val="FDF9D7">
            <a:alpha val="50000"/>
          </a:srgbClr>
        </a:solidFill>
      </xdr:spPr>
    </xdr:sp>
    <xdr:clientData/>
  </xdr:oneCellAnchor>
  <xdr:oneCellAnchor>
    <xdr:from>
      <xdr:col>2</xdr:col>
      <xdr:colOff>64897</xdr:colOff>
      <xdr:row>352</xdr:row>
      <xdr:rowOff>235411</xdr:rowOff>
    </xdr:from>
    <xdr:ext cx="2059305" cy="89535"/>
    <xdr:sp macro="" textlink="">
      <xdr:nvSpPr>
        <xdr:cNvPr id="39" name="Shape 39"/>
        <xdr:cNvSpPr/>
      </xdr:nvSpPr>
      <xdr:spPr>
        <a:xfrm>
          <a:off x="0" y="0"/>
          <a:ext cx="2059305" cy="89535"/>
        </a:xfrm>
        <a:custGeom>
          <a:avLst/>
          <a:gdLst/>
          <a:ahLst/>
          <a:cxnLst/>
          <a:rect l="0" t="0" r="0" b="0"/>
          <a:pathLst>
            <a:path w="2059305" h="89535">
              <a:moveTo>
                <a:pt x="2059241" y="0"/>
              </a:moveTo>
              <a:lnTo>
                <a:pt x="0" y="0"/>
              </a:lnTo>
              <a:lnTo>
                <a:pt x="0" y="88950"/>
              </a:lnTo>
              <a:lnTo>
                <a:pt x="2059241" y="88950"/>
              </a:lnTo>
              <a:lnTo>
                <a:pt x="2059241" y="0"/>
              </a:lnTo>
              <a:close/>
            </a:path>
          </a:pathLst>
        </a:custGeom>
        <a:solidFill>
          <a:srgbClr val="FDF9D7">
            <a:alpha val="50000"/>
          </a:srgbClr>
        </a:solidFill>
      </xdr:spPr>
    </xdr:sp>
    <xdr:clientData/>
  </xdr:oneCellAnchor>
  <xdr:oneCellAnchor>
    <xdr:from>
      <xdr:col>1</xdr:col>
      <xdr:colOff>77036</xdr:colOff>
      <xdr:row>352</xdr:row>
      <xdr:rowOff>82949</xdr:rowOff>
    </xdr:from>
    <xdr:ext cx="2390140" cy="102235"/>
    <xdr:sp macro="" textlink="">
      <xdr:nvSpPr>
        <xdr:cNvPr id="40" name="Shape 40"/>
        <xdr:cNvSpPr/>
      </xdr:nvSpPr>
      <xdr:spPr>
        <a:xfrm>
          <a:off x="0" y="0"/>
          <a:ext cx="2390140" cy="102235"/>
        </a:xfrm>
        <a:custGeom>
          <a:avLst/>
          <a:gdLst/>
          <a:ahLst/>
          <a:cxnLst/>
          <a:rect l="0" t="0" r="0" b="0"/>
          <a:pathLst>
            <a:path w="2390140" h="102235">
              <a:moveTo>
                <a:pt x="2389722" y="0"/>
              </a:moveTo>
              <a:lnTo>
                <a:pt x="0" y="0"/>
              </a:lnTo>
              <a:lnTo>
                <a:pt x="0" y="101638"/>
              </a:lnTo>
              <a:lnTo>
                <a:pt x="2389722" y="101638"/>
              </a:lnTo>
              <a:lnTo>
                <a:pt x="2389722" y="0"/>
              </a:lnTo>
              <a:close/>
            </a:path>
          </a:pathLst>
        </a:custGeom>
        <a:solidFill>
          <a:srgbClr val="FDF9D7">
            <a:alpha val="50000"/>
          </a:srgbClr>
        </a:solidFill>
      </xdr:spPr>
    </xdr:sp>
    <xdr:clientData/>
  </xdr:oneCellAnchor>
  <xdr:oneCellAnchor>
    <xdr:from>
      <xdr:col>4</xdr:col>
      <xdr:colOff>195338</xdr:colOff>
      <xdr:row>341</xdr:row>
      <xdr:rowOff>83000</xdr:rowOff>
    </xdr:from>
    <xdr:ext cx="801370" cy="114935"/>
    <xdr:sp macro="" textlink="">
      <xdr:nvSpPr>
        <xdr:cNvPr id="41" name="Shape 41"/>
        <xdr:cNvSpPr/>
      </xdr:nvSpPr>
      <xdr:spPr>
        <a:xfrm>
          <a:off x="0" y="0"/>
          <a:ext cx="801370" cy="114935"/>
        </a:xfrm>
        <a:custGeom>
          <a:avLst/>
          <a:gdLst/>
          <a:ahLst/>
          <a:cxnLst/>
          <a:rect l="0" t="0" r="0" b="0"/>
          <a:pathLst>
            <a:path w="801370" h="114935">
              <a:moveTo>
                <a:pt x="800823" y="0"/>
              </a:moveTo>
              <a:lnTo>
                <a:pt x="0" y="0"/>
              </a:lnTo>
              <a:lnTo>
                <a:pt x="0" y="114350"/>
              </a:lnTo>
              <a:lnTo>
                <a:pt x="800823" y="114350"/>
              </a:lnTo>
              <a:lnTo>
                <a:pt x="800823" y="0"/>
              </a:lnTo>
              <a:close/>
            </a:path>
          </a:pathLst>
        </a:custGeom>
        <a:solidFill>
          <a:srgbClr val="FDF9D7">
            <a:alpha val="50000"/>
          </a:srgbClr>
        </a:solidFill>
      </xdr:spPr>
    </xdr:sp>
    <xdr:clientData/>
  </xdr:oneCellAnchor>
  <xdr:oneCellAnchor>
    <xdr:from>
      <xdr:col>1</xdr:col>
      <xdr:colOff>77025</xdr:colOff>
      <xdr:row>341</xdr:row>
      <xdr:rowOff>83000</xdr:rowOff>
    </xdr:from>
    <xdr:ext cx="2694940" cy="254635"/>
    <xdr:sp macro="" textlink="">
      <xdr:nvSpPr>
        <xdr:cNvPr id="42" name="Shape 42"/>
        <xdr:cNvSpPr/>
      </xdr:nvSpPr>
      <xdr:spPr>
        <a:xfrm>
          <a:off x="0" y="0"/>
          <a:ext cx="2694940" cy="254635"/>
        </a:xfrm>
        <a:custGeom>
          <a:avLst/>
          <a:gdLst/>
          <a:ahLst/>
          <a:cxnLst/>
          <a:rect l="0" t="0" r="0" b="0"/>
          <a:pathLst>
            <a:path w="2694940" h="254635">
              <a:moveTo>
                <a:pt x="2389733" y="0"/>
              </a:moveTo>
              <a:lnTo>
                <a:pt x="0" y="0"/>
              </a:lnTo>
              <a:lnTo>
                <a:pt x="0" y="114350"/>
              </a:lnTo>
              <a:lnTo>
                <a:pt x="2389733" y="114350"/>
              </a:lnTo>
              <a:lnTo>
                <a:pt x="2389733" y="0"/>
              </a:lnTo>
              <a:close/>
            </a:path>
            <a:path w="2694940" h="254635">
              <a:moveTo>
                <a:pt x="2694813" y="152463"/>
              </a:moveTo>
              <a:lnTo>
                <a:pt x="635571" y="152463"/>
              </a:lnTo>
              <a:lnTo>
                <a:pt x="635571" y="254114"/>
              </a:lnTo>
              <a:lnTo>
                <a:pt x="2694813" y="254114"/>
              </a:lnTo>
              <a:lnTo>
                <a:pt x="2694813" y="152463"/>
              </a:lnTo>
              <a:close/>
            </a:path>
          </a:pathLst>
        </a:custGeom>
        <a:solidFill>
          <a:srgbClr val="FDF9D7">
            <a:alpha val="50000"/>
          </a:srgbClr>
        </a:solidFill>
      </xdr:spPr>
    </xdr:sp>
    <xdr:clientData/>
  </xdr:oneCellAnchor>
  <xdr:oneCellAnchor>
    <xdr:from>
      <xdr:col>4</xdr:col>
      <xdr:colOff>258902</xdr:colOff>
      <xdr:row>354</xdr:row>
      <xdr:rowOff>75867</xdr:rowOff>
    </xdr:from>
    <xdr:ext cx="737870" cy="114935"/>
    <xdr:sp macro="" textlink="">
      <xdr:nvSpPr>
        <xdr:cNvPr id="43" name="Shape 43"/>
        <xdr:cNvSpPr/>
      </xdr:nvSpPr>
      <xdr:spPr>
        <a:xfrm>
          <a:off x="0" y="0"/>
          <a:ext cx="737870" cy="114935"/>
        </a:xfrm>
        <a:custGeom>
          <a:avLst/>
          <a:gdLst/>
          <a:ahLst/>
          <a:cxnLst/>
          <a:rect l="0" t="0" r="0" b="0"/>
          <a:pathLst>
            <a:path w="737870" h="114935">
              <a:moveTo>
                <a:pt x="737260" y="0"/>
              </a:moveTo>
              <a:lnTo>
                <a:pt x="0" y="0"/>
              </a:lnTo>
              <a:lnTo>
                <a:pt x="0" y="114352"/>
              </a:lnTo>
              <a:lnTo>
                <a:pt x="737260" y="114352"/>
              </a:lnTo>
              <a:lnTo>
                <a:pt x="737260" y="0"/>
              </a:lnTo>
              <a:close/>
            </a:path>
          </a:pathLst>
        </a:custGeom>
        <a:solidFill>
          <a:srgbClr val="FDF9D7">
            <a:alpha val="50000"/>
          </a:srgbClr>
        </a:solidFill>
      </xdr:spPr>
    </xdr:sp>
    <xdr:clientData/>
  </xdr:oneCellAnchor>
  <xdr:oneCellAnchor>
    <xdr:from>
      <xdr:col>1</xdr:col>
      <xdr:colOff>140589</xdr:colOff>
      <xdr:row>354</xdr:row>
      <xdr:rowOff>75880</xdr:rowOff>
    </xdr:from>
    <xdr:ext cx="2631440" cy="254635"/>
    <xdr:sp macro="" textlink="">
      <xdr:nvSpPr>
        <xdr:cNvPr id="44" name="Shape 44"/>
        <xdr:cNvSpPr/>
      </xdr:nvSpPr>
      <xdr:spPr>
        <a:xfrm>
          <a:off x="0" y="0"/>
          <a:ext cx="2631440" cy="254635"/>
        </a:xfrm>
        <a:custGeom>
          <a:avLst/>
          <a:gdLst/>
          <a:ahLst/>
          <a:cxnLst/>
          <a:rect l="0" t="0" r="0" b="0"/>
          <a:pathLst>
            <a:path w="2631440" h="254635">
              <a:moveTo>
                <a:pt x="2326170" y="0"/>
              </a:moveTo>
              <a:lnTo>
                <a:pt x="0" y="0"/>
              </a:lnTo>
              <a:lnTo>
                <a:pt x="0" y="114350"/>
              </a:lnTo>
              <a:lnTo>
                <a:pt x="2326170" y="114350"/>
              </a:lnTo>
              <a:lnTo>
                <a:pt x="2326170" y="0"/>
              </a:lnTo>
              <a:close/>
            </a:path>
            <a:path w="2631440" h="254635">
              <a:moveTo>
                <a:pt x="2631249" y="152463"/>
              </a:moveTo>
              <a:lnTo>
                <a:pt x="572008" y="152463"/>
              </a:lnTo>
              <a:lnTo>
                <a:pt x="572008" y="254114"/>
              </a:lnTo>
              <a:lnTo>
                <a:pt x="2631249" y="254114"/>
              </a:lnTo>
              <a:lnTo>
                <a:pt x="2631249" y="152463"/>
              </a:lnTo>
              <a:close/>
            </a:path>
          </a:pathLst>
        </a:custGeom>
        <a:solidFill>
          <a:srgbClr val="FDF9D7">
            <a:alpha val="50000"/>
          </a:srgbClr>
        </a:solidFill>
      </xdr:spPr>
    </xdr:sp>
    <xdr:clientData/>
  </xdr:oneCellAnchor>
  <xdr:oneCellAnchor>
    <xdr:from>
      <xdr:col>4</xdr:col>
      <xdr:colOff>347878</xdr:colOff>
      <xdr:row>347</xdr:row>
      <xdr:rowOff>84376</xdr:rowOff>
    </xdr:from>
    <xdr:ext cx="648335" cy="102235"/>
    <xdr:sp macro="" textlink="">
      <xdr:nvSpPr>
        <xdr:cNvPr id="45" name="Shape 45"/>
        <xdr:cNvSpPr/>
      </xdr:nvSpPr>
      <xdr:spPr>
        <a:xfrm>
          <a:off x="0" y="0"/>
          <a:ext cx="648335" cy="102235"/>
        </a:xfrm>
        <a:custGeom>
          <a:avLst/>
          <a:gdLst/>
          <a:ahLst/>
          <a:cxnLst/>
          <a:rect l="0" t="0" r="0" b="0"/>
          <a:pathLst>
            <a:path w="648335" h="102235">
              <a:moveTo>
                <a:pt x="648284" y="0"/>
              </a:moveTo>
              <a:lnTo>
                <a:pt x="0" y="0"/>
              </a:lnTo>
              <a:lnTo>
                <a:pt x="0" y="101638"/>
              </a:lnTo>
              <a:lnTo>
                <a:pt x="648284" y="101638"/>
              </a:lnTo>
              <a:lnTo>
                <a:pt x="648284" y="0"/>
              </a:lnTo>
              <a:close/>
            </a:path>
          </a:pathLst>
        </a:custGeom>
        <a:solidFill>
          <a:srgbClr val="FDF9D7">
            <a:alpha val="50000"/>
          </a:srgbClr>
        </a:solidFill>
      </xdr:spPr>
    </xdr:sp>
    <xdr:clientData/>
  </xdr:oneCellAnchor>
  <xdr:oneCellAnchor>
    <xdr:from>
      <xdr:col>2</xdr:col>
      <xdr:colOff>64897</xdr:colOff>
      <xdr:row>347</xdr:row>
      <xdr:rowOff>236838</xdr:rowOff>
    </xdr:from>
    <xdr:ext cx="2059305" cy="89535"/>
    <xdr:sp macro="" textlink="">
      <xdr:nvSpPr>
        <xdr:cNvPr id="46" name="Shape 46"/>
        <xdr:cNvSpPr/>
      </xdr:nvSpPr>
      <xdr:spPr>
        <a:xfrm>
          <a:off x="0" y="0"/>
          <a:ext cx="2059305" cy="89535"/>
        </a:xfrm>
        <a:custGeom>
          <a:avLst/>
          <a:gdLst/>
          <a:ahLst/>
          <a:cxnLst/>
          <a:rect l="0" t="0" r="0" b="0"/>
          <a:pathLst>
            <a:path w="2059305" h="89535">
              <a:moveTo>
                <a:pt x="2059241" y="0"/>
              </a:moveTo>
              <a:lnTo>
                <a:pt x="0" y="0"/>
              </a:lnTo>
              <a:lnTo>
                <a:pt x="0" y="88938"/>
              </a:lnTo>
              <a:lnTo>
                <a:pt x="2059241" y="88938"/>
              </a:lnTo>
              <a:lnTo>
                <a:pt x="2059241" y="0"/>
              </a:lnTo>
              <a:close/>
            </a:path>
          </a:pathLst>
        </a:custGeom>
        <a:solidFill>
          <a:srgbClr val="FDF9D7">
            <a:alpha val="50000"/>
          </a:srgbClr>
        </a:solidFill>
      </xdr:spPr>
    </xdr:sp>
    <xdr:clientData/>
  </xdr:oneCellAnchor>
  <xdr:oneCellAnchor>
    <xdr:from>
      <xdr:col>1</xdr:col>
      <xdr:colOff>204151</xdr:colOff>
      <xdr:row>347</xdr:row>
      <xdr:rowOff>84376</xdr:rowOff>
    </xdr:from>
    <xdr:ext cx="2263140" cy="102235"/>
    <xdr:sp macro="" textlink="">
      <xdr:nvSpPr>
        <xdr:cNvPr id="47" name="Shape 47"/>
        <xdr:cNvSpPr/>
      </xdr:nvSpPr>
      <xdr:spPr>
        <a:xfrm>
          <a:off x="0" y="0"/>
          <a:ext cx="2263140" cy="102235"/>
        </a:xfrm>
        <a:custGeom>
          <a:avLst/>
          <a:gdLst/>
          <a:ahLst/>
          <a:cxnLst/>
          <a:rect l="0" t="0" r="0" b="0"/>
          <a:pathLst>
            <a:path w="2263140" h="102235">
              <a:moveTo>
                <a:pt x="2262607" y="0"/>
              </a:moveTo>
              <a:lnTo>
                <a:pt x="0" y="0"/>
              </a:lnTo>
              <a:lnTo>
                <a:pt x="0" y="101638"/>
              </a:lnTo>
              <a:lnTo>
                <a:pt x="2262607" y="101638"/>
              </a:lnTo>
              <a:lnTo>
                <a:pt x="2262607" y="0"/>
              </a:lnTo>
              <a:close/>
            </a:path>
          </a:pathLst>
        </a:custGeom>
        <a:solidFill>
          <a:srgbClr val="FDF9D7">
            <a:alpha val="50000"/>
          </a:srgbClr>
        </a:solidFill>
      </xdr:spPr>
    </xdr:sp>
    <xdr:clientData/>
  </xdr:oneCellAnchor>
  <xdr:oneCellAnchor>
    <xdr:from>
      <xdr:col>3</xdr:col>
      <xdr:colOff>258025</xdr:colOff>
      <xdr:row>370</xdr:row>
      <xdr:rowOff>84597</xdr:rowOff>
    </xdr:from>
    <xdr:ext cx="737870" cy="102235"/>
    <xdr:sp macro="" textlink="">
      <xdr:nvSpPr>
        <xdr:cNvPr id="48" name="Shape 48"/>
        <xdr:cNvSpPr/>
      </xdr:nvSpPr>
      <xdr:spPr>
        <a:xfrm>
          <a:off x="0" y="0"/>
          <a:ext cx="737870" cy="102235"/>
        </a:xfrm>
        <a:custGeom>
          <a:avLst/>
          <a:gdLst/>
          <a:ahLst/>
          <a:cxnLst/>
          <a:rect l="0" t="0" r="0" b="0"/>
          <a:pathLst>
            <a:path w="737870" h="102235">
              <a:moveTo>
                <a:pt x="737260" y="0"/>
              </a:moveTo>
              <a:lnTo>
                <a:pt x="0" y="0"/>
              </a:lnTo>
              <a:lnTo>
                <a:pt x="0" y="101650"/>
              </a:lnTo>
              <a:lnTo>
                <a:pt x="737260" y="101650"/>
              </a:lnTo>
              <a:lnTo>
                <a:pt x="737260" y="0"/>
              </a:lnTo>
              <a:close/>
            </a:path>
          </a:pathLst>
        </a:custGeom>
        <a:solidFill>
          <a:srgbClr val="FDF9D7">
            <a:alpha val="50000"/>
          </a:srgbClr>
        </a:solidFill>
      </xdr:spPr>
    </xdr:sp>
    <xdr:clientData/>
  </xdr:oneCellAnchor>
  <xdr:oneCellAnchor>
    <xdr:from>
      <xdr:col>2</xdr:col>
      <xdr:colOff>64897</xdr:colOff>
      <xdr:row>370</xdr:row>
      <xdr:rowOff>237059</xdr:rowOff>
    </xdr:from>
    <xdr:ext cx="2225040" cy="89535"/>
    <xdr:sp macro="" textlink="">
      <xdr:nvSpPr>
        <xdr:cNvPr id="49" name="Shape 49"/>
        <xdr:cNvSpPr/>
      </xdr:nvSpPr>
      <xdr:spPr>
        <a:xfrm>
          <a:off x="0" y="0"/>
          <a:ext cx="2225040" cy="89535"/>
        </a:xfrm>
        <a:custGeom>
          <a:avLst/>
          <a:gdLst/>
          <a:ahLst/>
          <a:cxnLst/>
          <a:rect l="0" t="0" r="0" b="0"/>
          <a:pathLst>
            <a:path w="2225040" h="89535">
              <a:moveTo>
                <a:pt x="2224481" y="0"/>
              </a:moveTo>
              <a:lnTo>
                <a:pt x="0" y="0"/>
              </a:lnTo>
              <a:lnTo>
                <a:pt x="0" y="88950"/>
              </a:lnTo>
              <a:lnTo>
                <a:pt x="2224481" y="88950"/>
              </a:lnTo>
              <a:lnTo>
                <a:pt x="2224481" y="0"/>
              </a:lnTo>
              <a:close/>
            </a:path>
          </a:pathLst>
        </a:custGeom>
        <a:solidFill>
          <a:srgbClr val="FDF9D7">
            <a:alpha val="50000"/>
          </a:srgbClr>
        </a:solidFill>
      </xdr:spPr>
    </xdr:sp>
    <xdr:clientData/>
  </xdr:oneCellAnchor>
  <xdr:oneCellAnchor>
    <xdr:from>
      <xdr:col>1</xdr:col>
      <xdr:colOff>77036</xdr:colOff>
      <xdr:row>370</xdr:row>
      <xdr:rowOff>84597</xdr:rowOff>
    </xdr:from>
    <xdr:ext cx="2428240" cy="102235"/>
    <xdr:sp macro="" textlink="">
      <xdr:nvSpPr>
        <xdr:cNvPr id="50" name="Shape 50"/>
        <xdr:cNvSpPr/>
      </xdr:nvSpPr>
      <xdr:spPr>
        <a:xfrm>
          <a:off x="0" y="0"/>
          <a:ext cx="2428240" cy="102235"/>
        </a:xfrm>
        <a:custGeom>
          <a:avLst/>
          <a:gdLst/>
          <a:ahLst/>
          <a:cxnLst/>
          <a:rect l="0" t="0" r="0" b="0"/>
          <a:pathLst>
            <a:path w="2428240" h="102235">
              <a:moveTo>
                <a:pt x="2427860" y="0"/>
              </a:moveTo>
              <a:lnTo>
                <a:pt x="0" y="0"/>
              </a:lnTo>
              <a:lnTo>
                <a:pt x="0" y="101650"/>
              </a:lnTo>
              <a:lnTo>
                <a:pt x="2427860" y="101650"/>
              </a:lnTo>
              <a:lnTo>
                <a:pt x="2427860" y="0"/>
              </a:lnTo>
              <a:close/>
            </a:path>
          </a:pathLst>
        </a:custGeom>
        <a:solidFill>
          <a:srgbClr val="FDF9D7">
            <a:alpha val="50000"/>
          </a:srgbClr>
        </a:solidFill>
      </xdr:spPr>
    </xdr:sp>
    <xdr:clientData/>
  </xdr:oneCellAnchor>
  <xdr:oneCellAnchor>
    <xdr:from>
      <xdr:col>3</xdr:col>
      <xdr:colOff>347002</xdr:colOff>
      <xdr:row>366</xdr:row>
      <xdr:rowOff>88851</xdr:rowOff>
    </xdr:from>
    <xdr:ext cx="648335" cy="102235"/>
    <xdr:sp macro="" textlink="">
      <xdr:nvSpPr>
        <xdr:cNvPr id="51" name="Shape 51"/>
        <xdr:cNvSpPr/>
      </xdr:nvSpPr>
      <xdr:spPr>
        <a:xfrm>
          <a:off x="0" y="0"/>
          <a:ext cx="648335" cy="102235"/>
        </a:xfrm>
        <a:custGeom>
          <a:avLst/>
          <a:gdLst/>
          <a:ahLst/>
          <a:cxnLst/>
          <a:rect l="0" t="0" r="0" b="0"/>
          <a:pathLst>
            <a:path w="648335" h="102235">
              <a:moveTo>
                <a:pt x="648284" y="0"/>
              </a:moveTo>
              <a:lnTo>
                <a:pt x="0" y="0"/>
              </a:lnTo>
              <a:lnTo>
                <a:pt x="0" y="101638"/>
              </a:lnTo>
              <a:lnTo>
                <a:pt x="648284" y="101638"/>
              </a:lnTo>
              <a:lnTo>
                <a:pt x="648284" y="0"/>
              </a:lnTo>
              <a:close/>
            </a:path>
          </a:pathLst>
        </a:custGeom>
        <a:solidFill>
          <a:srgbClr val="FDF9D7">
            <a:alpha val="50000"/>
          </a:srgbClr>
        </a:solidFill>
      </xdr:spPr>
    </xdr:sp>
    <xdr:clientData/>
  </xdr:oneCellAnchor>
  <xdr:oneCellAnchor>
    <xdr:from>
      <xdr:col>2</xdr:col>
      <xdr:colOff>64897</xdr:colOff>
      <xdr:row>366</xdr:row>
      <xdr:rowOff>241313</xdr:rowOff>
    </xdr:from>
    <xdr:ext cx="2225040" cy="89535"/>
    <xdr:sp macro="" textlink="">
      <xdr:nvSpPr>
        <xdr:cNvPr id="52" name="Shape 52"/>
        <xdr:cNvSpPr/>
      </xdr:nvSpPr>
      <xdr:spPr>
        <a:xfrm>
          <a:off x="0" y="0"/>
          <a:ext cx="2225040" cy="89535"/>
        </a:xfrm>
        <a:custGeom>
          <a:avLst/>
          <a:gdLst/>
          <a:ahLst/>
          <a:cxnLst/>
          <a:rect l="0" t="0" r="0" b="0"/>
          <a:pathLst>
            <a:path w="2225040" h="89535">
              <a:moveTo>
                <a:pt x="2224481" y="0"/>
              </a:moveTo>
              <a:lnTo>
                <a:pt x="0" y="0"/>
              </a:lnTo>
              <a:lnTo>
                <a:pt x="0" y="88938"/>
              </a:lnTo>
              <a:lnTo>
                <a:pt x="2224481" y="88938"/>
              </a:lnTo>
              <a:lnTo>
                <a:pt x="2224481" y="0"/>
              </a:lnTo>
              <a:close/>
            </a:path>
          </a:pathLst>
        </a:custGeom>
        <a:solidFill>
          <a:srgbClr val="FDF9D7">
            <a:alpha val="50000"/>
          </a:srgbClr>
        </a:solidFill>
      </xdr:spPr>
    </xdr:sp>
    <xdr:clientData/>
  </xdr:oneCellAnchor>
  <xdr:oneCellAnchor>
    <xdr:from>
      <xdr:col>1</xdr:col>
      <xdr:colOff>140594</xdr:colOff>
      <xdr:row>366</xdr:row>
      <xdr:rowOff>88851</xdr:rowOff>
    </xdr:from>
    <xdr:ext cx="2364740" cy="102235"/>
    <xdr:sp macro="" textlink="">
      <xdr:nvSpPr>
        <xdr:cNvPr id="53" name="Shape 53"/>
        <xdr:cNvSpPr/>
      </xdr:nvSpPr>
      <xdr:spPr>
        <a:xfrm>
          <a:off x="0" y="0"/>
          <a:ext cx="2364740" cy="102235"/>
        </a:xfrm>
        <a:custGeom>
          <a:avLst/>
          <a:gdLst/>
          <a:ahLst/>
          <a:cxnLst/>
          <a:rect l="0" t="0" r="0" b="0"/>
          <a:pathLst>
            <a:path w="2364740" h="102235">
              <a:moveTo>
                <a:pt x="2364303" y="0"/>
              </a:moveTo>
              <a:lnTo>
                <a:pt x="0" y="0"/>
              </a:lnTo>
              <a:lnTo>
                <a:pt x="0" y="101638"/>
              </a:lnTo>
              <a:lnTo>
                <a:pt x="2364303" y="101638"/>
              </a:lnTo>
              <a:lnTo>
                <a:pt x="2364303" y="0"/>
              </a:lnTo>
              <a:close/>
            </a:path>
          </a:pathLst>
        </a:custGeom>
        <a:solidFill>
          <a:srgbClr val="FDF9D7">
            <a:alpha val="50000"/>
          </a:srgbClr>
        </a:solidFill>
      </xdr:spPr>
    </xdr:sp>
    <xdr:clientData/>
  </xdr:oneCellAnchor>
  <xdr:oneCellAnchor>
    <xdr:from>
      <xdr:col>4</xdr:col>
      <xdr:colOff>258902</xdr:colOff>
      <xdr:row>441</xdr:row>
      <xdr:rowOff>84940</xdr:rowOff>
    </xdr:from>
    <xdr:ext cx="737870" cy="102235"/>
    <xdr:sp macro="" textlink="">
      <xdr:nvSpPr>
        <xdr:cNvPr id="54" name="Shape 54"/>
        <xdr:cNvSpPr/>
      </xdr:nvSpPr>
      <xdr:spPr>
        <a:xfrm>
          <a:off x="0" y="0"/>
          <a:ext cx="737870" cy="102235"/>
        </a:xfrm>
        <a:custGeom>
          <a:avLst/>
          <a:gdLst/>
          <a:ahLst/>
          <a:cxnLst/>
          <a:rect l="0" t="0" r="0" b="0"/>
          <a:pathLst>
            <a:path w="737870" h="102235">
              <a:moveTo>
                <a:pt x="737260" y="0"/>
              </a:moveTo>
              <a:lnTo>
                <a:pt x="0" y="0"/>
              </a:lnTo>
              <a:lnTo>
                <a:pt x="0" y="101650"/>
              </a:lnTo>
              <a:lnTo>
                <a:pt x="737260" y="101650"/>
              </a:lnTo>
              <a:lnTo>
                <a:pt x="737260" y="0"/>
              </a:lnTo>
              <a:close/>
            </a:path>
          </a:pathLst>
        </a:custGeom>
        <a:solidFill>
          <a:srgbClr val="FDF9D7">
            <a:alpha val="50000"/>
          </a:srgbClr>
        </a:solidFill>
      </xdr:spPr>
    </xdr:sp>
    <xdr:clientData/>
  </xdr:oneCellAnchor>
  <xdr:oneCellAnchor>
    <xdr:from>
      <xdr:col>2</xdr:col>
      <xdr:colOff>64897</xdr:colOff>
      <xdr:row>441</xdr:row>
      <xdr:rowOff>237415</xdr:rowOff>
    </xdr:from>
    <xdr:ext cx="2059305" cy="89535"/>
    <xdr:sp macro="" textlink="">
      <xdr:nvSpPr>
        <xdr:cNvPr id="55" name="Shape 55"/>
        <xdr:cNvSpPr/>
      </xdr:nvSpPr>
      <xdr:spPr>
        <a:xfrm>
          <a:off x="0" y="0"/>
          <a:ext cx="2059305" cy="89535"/>
        </a:xfrm>
        <a:custGeom>
          <a:avLst/>
          <a:gdLst/>
          <a:ahLst/>
          <a:cxnLst/>
          <a:rect l="0" t="0" r="0" b="0"/>
          <a:pathLst>
            <a:path w="2059305" h="89535">
              <a:moveTo>
                <a:pt x="2059241" y="0"/>
              </a:moveTo>
              <a:lnTo>
                <a:pt x="0" y="0"/>
              </a:lnTo>
              <a:lnTo>
                <a:pt x="0" y="88938"/>
              </a:lnTo>
              <a:lnTo>
                <a:pt x="2059241" y="88938"/>
              </a:lnTo>
              <a:lnTo>
                <a:pt x="2059241" y="0"/>
              </a:lnTo>
              <a:close/>
            </a:path>
          </a:pathLst>
        </a:custGeom>
        <a:solidFill>
          <a:srgbClr val="FDF9D7">
            <a:alpha val="50000"/>
          </a:srgbClr>
        </a:solidFill>
      </xdr:spPr>
    </xdr:sp>
    <xdr:clientData/>
  </xdr:oneCellAnchor>
  <xdr:oneCellAnchor>
    <xdr:from>
      <xdr:col>1</xdr:col>
      <xdr:colOff>204151</xdr:colOff>
      <xdr:row>441</xdr:row>
      <xdr:rowOff>84940</xdr:rowOff>
    </xdr:from>
    <xdr:ext cx="2263140" cy="102235"/>
    <xdr:sp macro="" textlink="">
      <xdr:nvSpPr>
        <xdr:cNvPr id="56" name="Shape 56"/>
        <xdr:cNvSpPr/>
      </xdr:nvSpPr>
      <xdr:spPr>
        <a:xfrm>
          <a:off x="0" y="0"/>
          <a:ext cx="2263140" cy="102235"/>
        </a:xfrm>
        <a:custGeom>
          <a:avLst/>
          <a:gdLst/>
          <a:ahLst/>
          <a:cxnLst/>
          <a:rect l="0" t="0" r="0" b="0"/>
          <a:pathLst>
            <a:path w="2263140" h="102235">
              <a:moveTo>
                <a:pt x="2262607" y="0"/>
              </a:moveTo>
              <a:lnTo>
                <a:pt x="0" y="0"/>
              </a:lnTo>
              <a:lnTo>
                <a:pt x="0" y="101650"/>
              </a:lnTo>
              <a:lnTo>
                <a:pt x="2262607" y="101650"/>
              </a:lnTo>
              <a:lnTo>
                <a:pt x="2262607" y="0"/>
              </a:lnTo>
              <a:close/>
            </a:path>
          </a:pathLst>
        </a:custGeom>
        <a:solidFill>
          <a:srgbClr val="FDF9D7">
            <a:alpha val="50000"/>
          </a:srgbClr>
        </a:solidFill>
      </xdr:spPr>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9</xdr:row>
      <xdr:rowOff>253999</xdr:rowOff>
    </xdr:from>
    <xdr:ext cx="6604000" cy="10160"/>
    <xdr:sp macro="" textlink="">
      <xdr:nvSpPr>
        <xdr:cNvPr id="57" name="Shape 57"/>
        <xdr:cNvSpPr/>
      </xdr:nvSpPr>
      <xdr:spPr>
        <a:xfrm>
          <a:off x="0" y="0"/>
          <a:ext cx="6604000" cy="10160"/>
        </a:xfrm>
        <a:custGeom>
          <a:avLst/>
          <a:gdLst/>
          <a:ahLst/>
          <a:cxnLst/>
          <a:rect l="0" t="0" r="0" b="0"/>
          <a:pathLst>
            <a:path w="6604000" h="10160">
              <a:moveTo>
                <a:pt x="6604000" y="10160"/>
              </a:moveTo>
              <a:lnTo>
                <a:pt x="0" y="10160"/>
              </a:lnTo>
              <a:lnTo>
                <a:pt x="0" y="0"/>
              </a:lnTo>
              <a:lnTo>
                <a:pt x="6604000" y="0"/>
              </a:lnTo>
              <a:lnTo>
                <a:pt x="6604000" y="10160"/>
              </a:lnTo>
              <a:close/>
            </a:path>
          </a:pathLst>
        </a:custGeom>
        <a:solidFill>
          <a:srgbClr val="CEDEE7">
            <a:alpha val="50000"/>
          </a:srgbClr>
        </a:solidFill>
      </xdr:spPr>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15</xdr:row>
      <xdr:rowOff>339725</xdr:rowOff>
    </xdr:from>
    <xdr:ext cx="6146800" cy="6350"/>
    <xdr:sp macro="" textlink="">
      <xdr:nvSpPr>
        <xdr:cNvPr id="58" name="Shape 58"/>
        <xdr:cNvSpPr/>
      </xdr:nvSpPr>
      <xdr:spPr>
        <a:xfrm>
          <a:off x="0" y="0"/>
          <a:ext cx="6146800" cy="6350"/>
        </a:xfrm>
        <a:custGeom>
          <a:avLst/>
          <a:gdLst/>
          <a:ahLst/>
          <a:cxnLst/>
          <a:rect l="0" t="0" r="0" b="0"/>
          <a:pathLst>
            <a:path w="6146800" h="6350">
              <a:moveTo>
                <a:pt x="6146800" y="6350"/>
              </a:moveTo>
              <a:lnTo>
                <a:pt x="0" y="6350"/>
              </a:lnTo>
              <a:lnTo>
                <a:pt x="0" y="0"/>
              </a:lnTo>
              <a:lnTo>
                <a:pt x="6146800" y="0"/>
              </a:lnTo>
              <a:lnTo>
                <a:pt x="6146800" y="6350"/>
              </a:lnTo>
              <a:close/>
            </a:path>
          </a:pathLst>
        </a:custGeom>
        <a:solidFill>
          <a:srgbClr val="ECECEC"/>
        </a:solidFill>
      </xdr:spPr>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26</xdr:row>
      <xdr:rowOff>212725</xdr:rowOff>
    </xdr:from>
    <xdr:ext cx="6146800" cy="10160"/>
    <xdr:sp macro="" textlink="">
      <xdr:nvSpPr>
        <xdr:cNvPr id="59" name="Shape 59"/>
        <xdr:cNvSpPr/>
      </xdr:nvSpPr>
      <xdr:spPr>
        <a:xfrm>
          <a:off x="0" y="0"/>
          <a:ext cx="6146800" cy="10160"/>
        </a:xfrm>
        <a:custGeom>
          <a:avLst/>
          <a:gdLst/>
          <a:ahLst/>
          <a:cxnLst/>
          <a:rect l="0" t="0" r="0" b="0"/>
          <a:pathLst>
            <a:path w="6146800" h="10160">
              <a:moveTo>
                <a:pt x="6146800" y="10159"/>
              </a:moveTo>
              <a:lnTo>
                <a:pt x="0" y="10159"/>
              </a:lnTo>
              <a:lnTo>
                <a:pt x="0" y="0"/>
              </a:lnTo>
              <a:lnTo>
                <a:pt x="6146800" y="0"/>
              </a:lnTo>
              <a:lnTo>
                <a:pt x="6146800" y="10159"/>
              </a:lnTo>
              <a:close/>
            </a:path>
          </a:pathLst>
        </a:custGeom>
        <a:solidFill>
          <a:srgbClr val="CEDEE7"/>
        </a:solidFill>
      </xdr:spPr>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ore" refreshedDate="44698.467658449073" createdVersion="4" refreshedVersion="4" minRefreshableVersion="3" recordCount="473">
  <cacheSource type="worksheet">
    <worksheetSource ref="B1:D1048576" sheet="Hoja1"/>
  </cacheSource>
  <cacheFields count="3">
    <cacheField name="Movimiento" numFmtId="0">
      <sharedItems containsBlank="1" count="46">
        <s v="Saldo Inicial"/>
        <s v="Proveedor"/>
        <s v="Comision"/>
        <s v="Iva"/>
        <s v="Bco Frances"/>
        <s v="Caja"/>
        <s v="Deudor"/>
        <s v="CALZIM"/>
        <s v="Bco ICBC"/>
        <s v="Impuesto ley 25.413 credito 0,6%"/>
        <s v="Impuesto ley 25.413 debito 0,6%"/>
        <s v="Regimen de recaudacion sircreb_x000a_"/>
        <s v="Ret IIBB Misiones"/>
        <s v="Bco Municipal"/>
        <s v="Sueldos"/>
        <s v="Pago Anticipo Gcias Exportacion"/>
        <s v="Servicios Comunales"/>
        <s v="Bco Galicia"/>
        <s v="Interes"/>
        <s v="Iva Int"/>
        <s v="Iva Perc"/>
        <s v="Bco Itau"/>
        <s v="Mutual 23 de Julio"/>
        <s v="M664223 C20"/>
        <s v="M664232 C19"/>
        <s v="N769940 C12"/>
        <s v="M664228 C21"/>
        <s v="M625924 C15"/>
        <s v="P360442 C4"/>
        <s v="P502505 C1"/>
        <s v="Pago Derecho de Exportacion"/>
        <s v="Pago de servicios_x000a_Faecys: 307120139620000"/>
        <s v="Pago de servicios_x000a_Inacap cuota: 3071201396200225705"/>
        <s v="Pago Suss 03/2022"/>
        <s v="Aut Calamari Gustavo"/>
        <s v="Bco Coinag"/>
        <s v="Pago cci 24hs no gravada interbank_x000a_A worms argentina sa / varios - var / 30712013962"/>
        <s v="Pago Anticipo Tributos Aduaneros"/>
        <s v="Pago Aranc Uni Suse"/>
        <s v="Bco Comafi"/>
        <s v="Mutual 23 de Septiembre"/>
        <s v="Pago Sicore + Int 03/2022"/>
        <s v="Pago Ret Iva Efec 03/2022"/>
        <s v="Pago Ret 4ta Cat 03/2022"/>
        <s v="Cobranzas de importacion"/>
        <m/>
      </sharedItems>
    </cacheField>
    <cacheField name="Débito" numFmtId="0">
      <sharedItems containsString="0" containsBlank="1" containsNumber="1" minValue="0.4" maxValue="13986968.84"/>
    </cacheField>
    <cacheField name="Crédito" numFmtId="0">
      <sharedItems containsString="0" containsBlank="1" containsNumber="1" minValue="17.63" maxValue="12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73">
  <r>
    <x v="0"/>
    <m/>
    <m/>
  </r>
  <r>
    <x v="1"/>
    <n v="80000"/>
    <m/>
  </r>
  <r>
    <x v="1"/>
    <n v="80000"/>
    <m/>
  </r>
  <r>
    <x v="1"/>
    <n v="350000"/>
    <m/>
  </r>
  <r>
    <x v="1"/>
    <n v="500000"/>
    <m/>
  </r>
  <r>
    <x v="1"/>
    <n v="545000"/>
    <m/>
  </r>
  <r>
    <x v="1"/>
    <n v="1585000"/>
    <m/>
  </r>
  <r>
    <x v="2"/>
    <n v="590"/>
    <m/>
  </r>
  <r>
    <x v="3"/>
    <n v="123.9"/>
    <m/>
  </r>
  <r>
    <x v="4"/>
    <m/>
    <n v="840000"/>
  </r>
  <r>
    <x v="5"/>
    <m/>
    <n v="100000"/>
  </r>
  <r>
    <x v="5"/>
    <m/>
    <n v="100000"/>
  </r>
  <r>
    <x v="5"/>
    <m/>
    <n v="97000"/>
  </r>
  <r>
    <x v="5"/>
    <m/>
    <n v="97000"/>
  </r>
  <r>
    <x v="5"/>
    <m/>
    <n v="98000"/>
  </r>
  <r>
    <x v="5"/>
    <m/>
    <n v="97000"/>
  </r>
  <r>
    <x v="5"/>
    <m/>
    <n v="99000"/>
  </r>
  <r>
    <x v="5"/>
    <m/>
    <n v="98000"/>
  </r>
  <r>
    <x v="5"/>
    <m/>
    <n v="98000"/>
  </r>
  <r>
    <x v="5"/>
    <m/>
    <n v="99000"/>
  </r>
  <r>
    <x v="5"/>
    <m/>
    <n v="99000"/>
  </r>
  <r>
    <x v="5"/>
    <m/>
    <n v="99000"/>
  </r>
  <r>
    <x v="5"/>
    <m/>
    <n v="99000"/>
  </r>
  <r>
    <x v="5"/>
    <m/>
    <n v="99000"/>
  </r>
  <r>
    <x v="5"/>
    <m/>
    <n v="59000"/>
  </r>
  <r>
    <x v="5"/>
    <m/>
    <n v="22000"/>
  </r>
  <r>
    <x v="6"/>
    <m/>
    <n v="4600000"/>
  </r>
  <r>
    <x v="7"/>
    <n v="30000"/>
    <m/>
  </r>
  <r>
    <x v="8"/>
    <n v="1690000"/>
    <m/>
  </r>
  <r>
    <x v="6"/>
    <m/>
    <n v="21567.65"/>
  </r>
  <r>
    <x v="9"/>
    <n v="36489.410000000003"/>
    <m/>
  </r>
  <r>
    <x v="10"/>
    <n v="19025.84"/>
    <m/>
  </r>
  <r>
    <x v="11"/>
    <n v="3040.78"/>
    <m/>
  </r>
  <r>
    <x v="1"/>
    <n v="352500"/>
    <m/>
  </r>
  <r>
    <x v="1"/>
    <n v="500000"/>
    <m/>
  </r>
  <r>
    <x v="1"/>
    <n v="500000"/>
    <m/>
  </r>
  <r>
    <x v="1"/>
    <n v="500000"/>
    <m/>
  </r>
  <r>
    <x v="2"/>
    <n v="590"/>
    <m/>
  </r>
  <r>
    <x v="3"/>
    <n v="123.9"/>
    <m/>
  </r>
  <r>
    <x v="6"/>
    <m/>
    <n v="50000"/>
  </r>
  <r>
    <x v="6"/>
    <m/>
    <n v="900000"/>
  </r>
  <r>
    <x v="6"/>
    <m/>
    <n v="350000"/>
  </r>
  <r>
    <x v="4"/>
    <m/>
    <n v="600000"/>
  </r>
  <r>
    <x v="1"/>
    <n v="280000"/>
    <m/>
  </r>
  <r>
    <x v="1"/>
    <n v="500000"/>
    <m/>
  </r>
  <r>
    <x v="10"/>
    <n v="15817.52"/>
    <m/>
  </r>
  <r>
    <x v="9"/>
    <n v="7800"/>
    <m/>
  </r>
  <r>
    <x v="11"/>
    <n v="650"/>
    <m/>
  </r>
  <r>
    <x v="12"/>
    <n v="15925"/>
    <m/>
  </r>
  <r>
    <x v="1"/>
    <n v="150000"/>
    <m/>
  </r>
  <r>
    <x v="1"/>
    <n v="350000"/>
    <m/>
  </r>
  <r>
    <x v="1"/>
    <n v="500000"/>
    <m/>
  </r>
  <r>
    <x v="1"/>
    <n v="500000"/>
    <m/>
  </r>
  <r>
    <x v="2"/>
    <n v="590"/>
    <m/>
  </r>
  <r>
    <x v="3"/>
    <n v="123.9"/>
    <m/>
  </r>
  <r>
    <x v="5"/>
    <m/>
    <n v="1000000"/>
  </r>
  <r>
    <x v="6"/>
    <m/>
    <n v="1626000"/>
  </r>
  <r>
    <x v="6"/>
    <m/>
    <n v="380000"/>
  </r>
  <r>
    <x v="7"/>
    <n v="700000"/>
    <m/>
  </r>
  <r>
    <x v="13"/>
    <m/>
    <n v="620000"/>
  </r>
  <r>
    <x v="14"/>
    <n v="610000"/>
    <m/>
  </r>
  <r>
    <x v="13"/>
    <m/>
    <n v="50000"/>
  </r>
  <r>
    <x v="15"/>
    <n v="28405.72"/>
    <m/>
  </r>
  <r>
    <x v="15"/>
    <n v="28901.09"/>
    <m/>
  </r>
  <r>
    <x v="9"/>
    <n v="18036"/>
    <m/>
  </r>
  <r>
    <x v="10"/>
    <n v="17307.57"/>
    <m/>
  </r>
  <r>
    <x v="12"/>
    <n v="36823.5"/>
    <m/>
  </r>
  <r>
    <x v="11"/>
    <n v="1503"/>
    <m/>
  </r>
  <r>
    <x v="2"/>
    <n v="590"/>
    <m/>
  </r>
  <r>
    <x v="3"/>
    <n v="123.9"/>
    <m/>
  </r>
  <r>
    <x v="5"/>
    <m/>
    <n v="100000"/>
  </r>
  <r>
    <x v="5"/>
    <m/>
    <n v="98000"/>
  </r>
  <r>
    <x v="5"/>
    <m/>
    <n v="102000"/>
  </r>
  <r>
    <x v="5"/>
    <m/>
    <n v="100000"/>
  </r>
  <r>
    <x v="5"/>
    <m/>
    <n v="101000"/>
  </r>
  <r>
    <x v="8"/>
    <n v="370000"/>
    <m/>
  </r>
  <r>
    <x v="6"/>
    <m/>
    <n v="1000000"/>
  </r>
  <r>
    <x v="6"/>
    <m/>
    <n v="760000"/>
  </r>
  <r>
    <x v="7"/>
    <n v="450000"/>
    <m/>
  </r>
  <r>
    <x v="16"/>
    <n v="1000000"/>
    <m/>
  </r>
  <r>
    <x v="7"/>
    <n v="140000"/>
    <m/>
  </r>
  <r>
    <x v="1"/>
    <n v="157717"/>
    <m/>
  </r>
  <r>
    <x v="17"/>
    <m/>
    <n v="1300000"/>
  </r>
  <r>
    <x v="7"/>
    <n v="125000"/>
    <m/>
  </r>
  <r>
    <x v="7"/>
    <n v="840000"/>
    <m/>
  </r>
  <r>
    <x v="16"/>
    <n v="300000"/>
    <m/>
  </r>
  <r>
    <x v="10"/>
    <n v="18310.54"/>
    <m/>
  </r>
  <r>
    <x v="9"/>
    <n v="13566"/>
    <m/>
  </r>
  <r>
    <x v="12"/>
    <n v="27697.25"/>
    <m/>
  </r>
  <r>
    <x v="11"/>
    <n v="1130.5"/>
    <m/>
  </r>
  <r>
    <x v="1"/>
    <n v="150000"/>
    <m/>
  </r>
  <r>
    <x v="1"/>
    <n v="250000"/>
    <m/>
  </r>
  <r>
    <x v="1"/>
    <n v="470000"/>
    <m/>
  </r>
  <r>
    <x v="1"/>
    <n v="500000"/>
    <m/>
  </r>
  <r>
    <x v="18"/>
    <n v="36143.72"/>
    <m/>
  </r>
  <r>
    <x v="19"/>
    <n v="3795.09"/>
    <m/>
  </r>
  <r>
    <x v="20"/>
    <n v="542.16"/>
    <m/>
  </r>
  <r>
    <x v="2"/>
    <n v="590"/>
    <m/>
  </r>
  <r>
    <x v="3"/>
    <n v="123.9"/>
    <m/>
  </r>
  <r>
    <x v="6"/>
    <m/>
    <n v="1200000"/>
  </r>
  <r>
    <x v="6"/>
    <m/>
    <n v="300000"/>
  </r>
  <r>
    <x v="7"/>
    <n v="130000"/>
    <m/>
  </r>
  <r>
    <x v="6"/>
    <m/>
    <n v="3000000"/>
  </r>
  <r>
    <x v="7"/>
    <n v="1360000"/>
    <m/>
  </r>
  <r>
    <x v="21"/>
    <n v="350000"/>
    <m/>
  </r>
  <r>
    <x v="7"/>
    <n v="450000"/>
    <m/>
  </r>
  <r>
    <x v="16"/>
    <n v="320000"/>
    <m/>
  </r>
  <r>
    <x v="1"/>
    <n v="58722"/>
    <m/>
  </r>
  <r>
    <x v="1"/>
    <n v="150000"/>
    <m/>
  </r>
  <r>
    <x v="4"/>
    <n v="300000"/>
    <m/>
  </r>
  <r>
    <x v="10"/>
    <n v="23452.45"/>
    <m/>
  </r>
  <r>
    <x v="9"/>
    <n v="27000"/>
    <m/>
  </r>
  <r>
    <x v="12"/>
    <n v="55125"/>
    <m/>
  </r>
  <r>
    <x v="11"/>
    <n v="2250"/>
    <m/>
  </r>
  <r>
    <x v="1"/>
    <n v="26467.54"/>
    <m/>
  </r>
  <r>
    <x v="1"/>
    <n v="150000"/>
    <m/>
  </r>
  <r>
    <x v="1"/>
    <n v="168000"/>
    <m/>
  </r>
  <r>
    <x v="1"/>
    <n v="194168"/>
    <m/>
  </r>
  <r>
    <x v="1"/>
    <n v="250000"/>
    <m/>
  </r>
  <r>
    <x v="1"/>
    <n v="429400"/>
    <m/>
  </r>
  <r>
    <x v="1"/>
    <n v="500000"/>
    <m/>
  </r>
  <r>
    <x v="1"/>
    <n v="550000"/>
    <m/>
  </r>
  <r>
    <x v="2"/>
    <n v="590"/>
    <m/>
  </r>
  <r>
    <x v="3"/>
    <n v="123.9"/>
    <m/>
  </r>
  <r>
    <x v="5"/>
    <m/>
    <n v="600000"/>
  </r>
  <r>
    <x v="6"/>
    <m/>
    <n v="3000000"/>
  </r>
  <r>
    <x v="6"/>
    <m/>
    <n v="2086.59"/>
  </r>
  <r>
    <x v="7"/>
    <n v="1230000"/>
    <m/>
  </r>
  <r>
    <x v="22"/>
    <m/>
    <n v="1071057.49"/>
  </r>
  <r>
    <x v="7"/>
    <n v="1050000"/>
    <m/>
  </r>
  <r>
    <x v="6"/>
    <m/>
    <n v="1000000"/>
  </r>
  <r>
    <x v="7"/>
    <n v="205000"/>
    <m/>
  </r>
  <r>
    <x v="16"/>
    <n v="40000"/>
    <m/>
  </r>
  <r>
    <x v="16"/>
    <n v="60000"/>
    <m/>
  </r>
  <r>
    <x v="1"/>
    <n v="77000"/>
    <m/>
  </r>
  <r>
    <x v="1"/>
    <n v="155000"/>
    <m/>
  </r>
  <r>
    <x v="1"/>
    <n v="15000"/>
    <m/>
  </r>
  <r>
    <x v="1"/>
    <n v="58799.38"/>
    <m/>
  </r>
  <r>
    <x v="16"/>
    <n v="35000"/>
    <m/>
  </r>
  <r>
    <x v="4"/>
    <n v="380000"/>
    <m/>
  </r>
  <r>
    <x v="9"/>
    <n v="34038.86"/>
    <m/>
  </r>
  <r>
    <x v="10"/>
    <n v="31511.55"/>
    <m/>
  </r>
  <r>
    <x v="12"/>
    <n v="69496.009999999995"/>
    <m/>
  </r>
  <r>
    <x v="11"/>
    <n v="2836.57"/>
    <m/>
  </r>
  <r>
    <x v="1"/>
    <n v="150000"/>
    <m/>
  </r>
  <r>
    <x v="1"/>
    <n v="500000"/>
    <m/>
  </r>
  <r>
    <x v="1"/>
    <n v="500000"/>
    <m/>
  </r>
  <r>
    <x v="1"/>
    <n v="1585000"/>
    <m/>
  </r>
  <r>
    <x v="6"/>
    <m/>
    <n v="3000000"/>
  </r>
  <r>
    <x v="17"/>
    <m/>
    <n v="2400000"/>
  </r>
  <r>
    <x v="7"/>
    <n v="1620000"/>
    <m/>
  </r>
  <r>
    <x v="23"/>
    <n v="13774.88"/>
    <m/>
  </r>
  <r>
    <x v="24"/>
    <n v="19522.11"/>
    <m/>
  </r>
  <r>
    <x v="25"/>
    <n v="44950.16"/>
    <m/>
  </r>
  <r>
    <x v="26"/>
    <n v="51476.69"/>
    <m/>
  </r>
  <r>
    <x v="27"/>
    <n v="62752.11"/>
    <m/>
  </r>
  <r>
    <x v="28"/>
    <n v="211904.83"/>
    <m/>
  </r>
  <r>
    <x v="29"/>
    <n v="329975.24"/>
    <m/>
  </r>
  <r>
    <x v="30"/>
    <n v="116244.87"/>
    <m/>
  </r>
  <r>
    <x v="6"/>
    <m/>
    <n v="51500"/>
  </r>
  <r>
    <x v="1"/>
    <n v="162080"/>
    <m/>
  </r>
  <r>
    <x v="1"/>
    <n v="400000"/>
    <m/>
  </r>
  <r>
    <x v="1"/>
    <n v="400000"/>
    <m/>
  </r>
  <r>
    <x v="1"/>
    <n v="500000"/>
    <m/>
  </r>
  <r>
    <x v="9"/>
    <n v="18309"/>
    <m/>
  </r>
  <r>
    <x v="10"/>
    <n v="40440.080000000002"/>
    <m/>
  </r>
  <r>
    <x v="11"/>
    <n v="1525.75"/>
    <m/>
  </r>
  <r>
    <x v="12"/>
    <n v="37380.879999999997"/>
    <m/>
  </r>
  <r>
    <x v="31"/>
    <n v="24689.16"/>
    <m/>
  </r>
  <r>
    <x v="32"/>
    <n v="18309.48"/>
    <m/>
  </r>
  <r>
    <x v="6"/>
    <m/>
    <n v="112975"/>
  </r>
  <r>
    <x v="6"/>
    <m/>
    <n v="151478"/>
  </r>
  <r>
    <x v="1"/>
    <n v="500000"/>
    <m/>
  </r>
  <r>
    <x v="1"/>
    <n v="2125000"/>
    <m/>
  </r>
  <r>
    <x v="2"/>
    <n v="2911.53"/>
    <m/>
  </r>
  <r>
    <x v="3"/>
    <n v="611.41999999999996"/>
    <m/>
  </r>
  <r>
    <x v="20"/>
    <n v="87.35"/>
    <m/>
  </r>
  <r>
    <x v="2"/>
    <n v="590"/>
    <m/>
  </r>
  <r>
    <x v="3"/>
    <n v="123.9"/>
    <m/>
  </r>
  <r>
    <x v="4"/>
    <m/>
    <n v="800000"/>
  </r>
  <r>
    <x v="5"/>
    <m/>
    <n v="140000"/>
  </r>
  <r>
    <x v="5"/>
    <m/>
    <n v="118000"/>
  </r>
  <r>
    <x v="5"/>
    <m/>
    <n v="100000"/>
  </r>
  <r>
    <x v="5"/>
    <m/>
    <n v="102000"/>
  </r>
  <r>
    <x v="5"/>
    <m/>
    <n v="98000"/>
  </r>
  <r>
    <x v="5"/>
    <m/>
    <n v="102000"/>
  </r>
  <r>
    <x v="5"/>
    <m/>
    <n v="99000"/>
  </r>
  <r>
    <x v="5"/>
    <m/>
    <n v="101000"/>
  </r>
  <r>
    <x v="17"/>
    <m/>
    <n v="3900000"/>
  </r>
  <r>
    <x v="7"/>
    <n v="1390000"/>
    <m/>
  </r>
  <r>
    <x v="7"/>
    <m/>
    <n v="1160000"/>
  </r>
  <r>
    <x v="1"/>
    <n v="26200"/>
    <m/>
  </r>
  <r>
    <x v="1"/>
    <n v="185949.77"/>
    <m/>
  </r>
  <r>
    <x v="16"/>
    <n v="550000"/>
    <m/>
  </r>
  <r>
    <x v="33"/>
    <n v="1674.45"/>
    <m/>
  </r>
  <r>
    <x v="30"/>
    <n v="155612.57999999999"/>
    <m/>
  </r>
  <r>
    <x v="30"/>
    <n v="260587.8"/>
    <m/>
  </r>
  <r>
    <x v="9"/>
    <n v="13706.72"/>
    <m/>
  </r>
  <r>
    <x v="10"/>
    <n v="31687.53"/>
    <m/>
  </r>
  <r>
    <x v="2"/>
    <n v="50"/>
    <m/>
  </r>
  <r>
    <x v="3"/>
    <n v="10.5"/>
    <m/>
  </r>
  <r>
    <x v="2"/>
    <n v="100"/>
    <m/>
  </r>
  <r>
    <x v="3"/>
    <n v="21"/>
    <m/>
  </r>
  <r>
    <x v="12"/>
    <n v="27984.55"/>
    <m/>
  </r>
  <r>
    <x v="11"/>
    <n v="1142.23"/>
    <m/>
  </r>
  <r>
    <x v="2"/>
    <n v="590"/>
    <m/>
  </r>
  <r>
    <x v="3"/>
    <n v="123.9"/>
    <m/>
  </r>
  <r>
    <x v="7"/>
    <n v="130000"/>
    <m/>
  </r>
  <r>
    <x v="6"/>
    <m/>
    <n v="2000000"/>
  </r>
  <r>
    <x v="30"/>
    <n v="38974.370000000003"/>
    <m/>
  </r>
  <r>
    <x v="34"/>
    <n v="130000"/>
    <m/>
  </r>
  <r>
    <x v="4"/>
    <n v="1900000"/>
    <m/>
  </r>
  <r>
    <x v="6"/>
    <m/>
    <n v="107368.14"/>
  </r>
  <r>
    <x v="1"/>
    <n v="10000"/>
    <m/>
  </r>
  <r>
    <x v="1"/>
    <n v="90000"/>
    <m/>
  </r>
  <r>
    <x v="1"/>
    <n v="1360468"/>
    <m/>
  </r>
  <r>
    <x v="9"/>
    <n v="12644.21"/>
    <m/>
  </r>
  <r>
    <x v="10"/>
    <n v="10736.79"/>
    <m/>
  </r>
  <r>
    <x v="11"/>
    <n v="1053.68"/>
    <m/>
  </r>
  <r>
    <x v="12"/>
    <n v="25815.26"/>
    <m/>
  </r>
  <r>
    <x v="1"/>
    <n v="21631.119999999999"/>
    <m/>
  </r>
  <r>
    <x v="1"/>
    <n v="500000"/>
    <m/>
  </r>
  <r>
    <x v="2"/>
    <n v="590"/>
    <m/>
  </r>
  <r>
    <x v="3"/>
    <n v="123.9"/>
    <m/>
  </r>
  <r>
    <x v="2"/>
    <n v="721"/>
    <m/>
  </r>
  <r>
    <x v="3"/>
    <n v="151.41"/>
    <m/>
  </r>
  <r>
    <x v="5"/>
    <m/>
    <n v="100000"/>
  </r>
  <r>
    <x v="5"/>
    <m/>
    <n v="99000"/>
  </r>
  <r>
    <x v="5"/>
    <m/>
    <n v="100000"/>
  </r>
  <r>
    <x v="5"/>
    <m/>
    <n v="100000"/>
  </r>
  <r>
    <x v="5"/>
    <m/>
    <n v="98000"/>
  </r>
  <r>
    <x v="5"/>
    <m/>
    <n v="97000"/>
  </r>
  <r>
    <x v="5"/>
    <m/>
    <n v="100000"/>
  </r>
  <r>
    <x v="5"/>
    <m/>
    <n v="100000"/>
  </r>
  <r>
    <x v="5"/>
    <m/>
    <n v="98000"/>
  </r>
  <r>
    <x v="5"/>
    <m/>
    <n v="99000"/>
  </r>
  <r>
    <x v="5"/>
    <m/>
    <n v="46000"/>
  </r>
  <r>
    <x v="5"/>
    <m/>
    <n v="45500"/>
  </r>
  <r>
    <x v="5"/>
    <m/>
    <n v="48500"/>
  </r>
  <r>
    <x v="5"/>
    <m/>
    <n v="48500"/>
  </r>
  <r>
    <x v="5"/>
    <m/>
    <n v="46000"/>
  </r>
  <r>
    <x v="5"/>
    <m/>
    <n v="48500"/>
  </r>
  <r>
    <x v="5"/>
    <m/>
    <n v="48000"/>
  </r>
  <r>
    <x v="5"/>
    <m/>
    <n v="49500"/>
  </r>
  <r>
    <x v="5"/>
    <m/>
    <n v="50000"/>
  </r>
  <r>
    <x v="5"/>
    <m/>
    <n v="48500"/>
  </r>
  <r>
    <x v="6"/>
    <m/>
    <n v="17.63"/>
  </r>
  <r>
    <x v="5"/>
    <m/>
    <n v="30000"/>
  </r>
  <r>
    <x v="21"/>
    <m/>
    <n v="220000"/>
  </r>
  <r>
    <x v="35"/>
    <m/>
    <n v="310000"/>
  </r>
  <r>
    <x v="6"/>
    <m/>
    <n v="3000000"/>
  </r>
  <r>
    <x v="7"/>
    <n v="3120000"/>
    <m/>
  </r>
  <r>
    <x v="13"/>
    <m/>
    <n v="10000"/>
  </r>
  <r>
    <x v="17"/>
    <m/>
    <n v="120000"/>
  </r>
  <r>
    <x v="7"/>
    <n v="135000"/>
    <m/>
  </r>
  <r>
    <x v="6"/>
    <m/>
    <n v="150000"/>
  </r>
  <r>
    <x v="36"/>
    <n v="150000"/>
    <m/>
  </r>
  <r>
    <x v="6"/>
    <m/>
    <n v="500000"/>
  </r>
  <r>
    <x v="1"/>
    <n v="60000"/>
    <m/>
  </r>
  <r>
    <x v="1"/>
    <n v="100000"/>
    <m/>
  </r>
  <r>
    <x v="10"/>
    <m/>
    <n v="3000"/>
  </r>
  <r>
    <x v="10"/>
    <n v="23790.52"/>
    <m/>
  </r>
  <r>
    <x v="9"/>
    <n v="27900.11"/>
    <m/>
  </r>
  <r>
    <x v="11"/>
    <n v="2325.0100000000002"/>
    <m/>
  </r>
  <r>
    <x v="12"/>
    <n v="56962.75"/>
    <m/>
  </r>
  <r>
    <x v="1"/>
    <n v="100000"/>
    <m/>
  </r>
  <r>
    <x v="1"/>
    <n v="100000"/>
    <m/>
  </r>
  <r>
    <x v="1"/>
    <n v="250000"/>
    <m/>
  </r>
  <r>
    <x v="1"/>
    <n v="250000"/>
    <m/>
  </r>
  <r>
    <x v="1"/>
    <n v="250000"/>
    <m/>
  </r>
  <r>
    <x v="1"/>
    <n v="400000"/>
    <m/>
  </r>
  <r>
    <x v="2"/>
    <n v="590"/>
    <m/>
  </r>
  <r>
    <x v="3"/>
    <n v="123.9"/>
    <m/>
  </r>
  <r>
    <x v="2"/>
    <n v="1851.17"/>
    <m/>
  </r>
  <r>
    <x v="3"/>
    <n v="388.75"/>
    <m/>
  </r>
  <r>
    <x v="6"/>
    <m/>
    <n v="6500000"/>
  </r>
  <r>
    <x v="6"/>
    <m/>
    <n v="5000000"/>
  </r>
  <r>
    <x v="6"/>
    <m/>
    <n v="6263739"/>
  </r>
  <r>
    <x v="6"/>
    <m/>
    <n v="1522843"/>
  </r>
  <r>
    <x v="6"/>
    <m/>
    <n v="5200000"/>
  </r>
  <r>
    <x v="6"/>
    <m/>
    <n v="5000000"/>
  </r>
  <r>
    <x v="6"/>
    <m/>
    <n v="2600000"/>
  </r>
  <r>
    <x v="6"/>
    <m/>
    <n v="1434419"/>
  </r>
  <r>
    <x v="6"/>
    <m/>
    <n v="576000"/>
  </r>
  <r>
    <x v="6"/>
    <m/>
    <n v="1400000"/>
  </r>
  <r>
    <x v="6"/>
    <m/>
    <n v="3100000"/>
  </r>
  <r>
    <x v="21"/>
    <m/>
    <n v="1000000"/>
  </r>
  <r>
    <x v="21"/>
    <m/>
    <n v="400000"/>
  </r>
  <r>
    <x v="37"/>
    <n v="9000000"/>
    <m/>
  </r>
  <r>
    <x v="37"/>
    <n v="212100"/>
    <m/>
  </r>
  <r>
    <x v="37"/>
    <n v="9000001"/>
    <m/>
  </r>
  <r>
    <x v="37"/>
    <n v="9000002"/>
    <m/>
  </r>
  <r>
    <x v="21"/>
    <m/>
    <n v="300000"/>
  </r>
  <r>
    <x v="37"/>
    <n v="9000003"/>
    <m/>
  </r>
  <r>
    <x v="37"/>
    <n v="2700000"/>
    <m/>
  </r>
  <r>
    <x v="6"/>
    <m/>
    <n v="335000"/>
  </r>
  <r>
    <x v="16"/>
    <n v="60000"/>
    <m/>
  </r>
  <r>
    <x v="1"/>
    <n v="150000"/>
    <m/>
  </r>
  <r>
    <x v="10"/>
    <n v="243206.09"/>
    <m/>
  </r>
  <r>
    <x v="9"/>
    <n v="233592"/>
    <m/>
  </r>
  <r>
    <x v="11"/>
    <n v="19466"/>
    <m/>
  </r>
  <r>
    <x v="12"/>
    <n v="476917.01"/>
    <m/>
  </r>
  <r>
    <x v="30"/>
    <n v="59664.84"/>
    <m/>
  </r>
  <r>
    <x v="30"/>
    <n v="175002.7"/>
    <m/>
  </r>
  <r>
    <x v="30"/>
    <n v="175944.69"/>
    <m/>
  </r>
  <r>
    <x v="1"/>
    <n v="100000"/>
    <m/>
  </r>
  <r>
    <x v="4"/>
    <m/>
    <n v="700000"/>
  </r>
  <r>
    <x v="13"/>
    <m/>
    <n v="150000"/>
  </r>
  <r>
    <x v="13"/>
    <m/>
    <n v="250000"/>
  </r>
  <r>
    <x v="35"/>
    <m/>
    <n v="110000"/>
  </r>
  <r>
    <x v="1"/>
    <n v="62000"/>
    <m/>
  </r>
  <r>
    <x v="1"/>
    <n v="50000"/>
    <m/>
  </r>
  <r>
    <x v="10"/>
    <n v="6713.98"/>
    <m/>
  </r>
  <r>
    <x v="1"/>
    <n v="100000"/>
    <m/>
  </r>
  <r>
    <x v="1"/>
    <n v="250000"/>
    <m/>
  </r>
  <r>
    <x v="1"/>
    <n v="500000"/>
    <m/>
  </r>
  <r>
    <x v="1"/>
    <n v="520000"/>
    <m/>
  </r>
  <r>
    <x v="1"/>
    <n v="1360468"/>
    <m/>
  </r>
  <r>
    <x v="2"/>
    <n v="129.79"/>
    <m/>
  </r>
  <r>
    <x v="3"/>
    <n v="27.26"/>
    <m/>
  </r>
  <r>
    <x v="6"/>
    <m/>
    <n v="3900000"/>
  </r>
  <r>
    <x v="22"/>
    <m/>
    <n v="1265741.98"/>
  </r>
  <r>
    <x v="6"/>
    <m/>
    <n v="3800000"/>
  </r>
  <r>
    <x v="38"/>
    <n v="22501.9"/>
    <m/>
  </r>
  <r>
    <x v="38"/>
    <n v="23174.16"/>
    <m/>
  </r>
  <r>
    <x v="38"/>
    <n v="23449.16"/>
    <m/>
  </r>
  <r>
    <x v="15"/>
    <n v="26259.8"/>
    <m/>
  </r>
  <r>
    <x v="38"/>
    <n v="29056.26"/>
    <m/>
  </r>
  <r>
    <x v="38"/>
    <n v="33319"/>
    <m/>
  </r>
  <r>
    <x v="15"/>
    <n v="43974.879999999997"/>
    <m/>
  </r>
  <r>
    <x v="30"/>
    <n v="59021.02"/>
    <m/>
  </r>
  <r>
    <x v="38"/>
    <n v="68266.5"/>
    <m/>
  </r>
  <r>
    <x v="6"/>
    <m/>
    <n v="3500000"/>
  </r>
  <r>
    <x v="1"/>
    <n v="61776.27"/>
    <m/>
  </r>
  <r>
    <x v="6"/>
    <m/>
    <n v="133555.97"/>
  </r>
  <r>
    <x v="1"/>
    <n v="300000"/>
    <m/>
  </r>
  <r>
    <x v="9"/>
    <n v="75595.789999999994"/>
    <m/>
  </r>
  <r>
    <x v="10"/>
    <n v="20528.54"/>
    <m/>
  </r>
  <r>
    <x v="12"/>
    <n v="154341.4"/>
    <m/>
  </r>
  <r>
    <x v="11"/>
    <n v="6299.65"/>
    <m/>
  </r>
  <r>
    <x v="1"/>
    <n v="356000"/>
    <m/>
  </r>
  <r>
    <x v="1"/>
    <n v="402500"/>
    <m/>
  </r>
  <r>
    <x v="1"/>
    <n v="470000"/>
    <m/>
  </r>
  <r>
    <x v="1"/>
    <n v="1585000"/>
    <m/>
  </r>
  <r>
    <x v="2"/>
    <n v="590"/>
    <m/>
  </r>
  <r>
    <x v="3"/>
    <n v="123.9"/>
    <m/>
  </r>
  <r>
    <x v="4"/>
    <m/>
    <n v="12000000"/>
  </r>
  <r>
    <x v="6"/>
    <m/>
    <n v="1000000"/>
  </r>
  <r>
    <x v="37"/>
    <n v="9000001"/>
    <m/>
  </r>
  <r>
    <x v="37"/>
    <n v="9000002"/>
    <m/>
  </r>
  <r>
    <x v="6"/>
    <m/>
    <n v="3500000"/>
  </r>
  <r>
    <x v="39"/>
    <m/>
    <n v="560000"/>
  </r>
  <r>
    <x v="7"/>
    <m/>
    <n v="4300000"/>
  </r>
  <r>
    <x v="37"/>
    <n v="9000003"/>
    <m/>
  </r>
  <r>
    <x v="6"/>
    <m/>
    <n v="3000000"/>
  </r>
  <r>
    <x v="4"/>
    <m/>
    <n v="1200000"/>
  </r>
  <r>
    <x v="22"/>
    <m/>
    <n v="232121.45"/>
  </r>
  <r>
    <x v="39"/>
    <m/>
    <n v="1450000"/>
  </r>
  <r>
    <x v="40"/>
    <m/>
    <n v="1000"/>
  </r>
  <r>
    <x v="40"/>
    <m/>
    <n v="3956413.18"/>
  </r>
  <r>
    <x v="37"/>
    <n v="9800000"/>
    <m/>
  </r>
  <r>
    <x v="6"/>
    <m/>
    <n v="1000000"/>
  </r>
  <r>
    <x v="7"/>
    <n v="80000"/>
    <m/>
  </r>
  <r>
    <x v="30"/>
    <n v="59718.13"/>
    <m/>
  </r>
  <r>
    <x v="1"/>
    <n v="56000"/>
    <m/>
  </r>
  <r>
    <x v="6"/>
    <m/>
    <n v="178082.2"/>
  </r>
  <r>
    <x v="1"/>
    <n v="15000"/>
    <m/>
  </r>
  <r>
    <x v="1"/>
    <n v="113051"/>
    <m/>
  </r>
  <r>
    <x v="34"/>
    <m/>
    <n v="4150000"/>
  </r>
  <r>
    <x v="35"/>
    <n v="120000"/>
    <m/>
  </r>
  <r>
    <x v="16"/>
    <n v="200000"/>
    <m/>
  </r>
  <r>
    <x v="7"/>
    <n v="400000"/>
    <m/>
  </r>
  <r>
    <x v="4"/>
    <n v="2900000"/>
    <m/>
  </r>
  <r>
    <x v="1"/>
    <n v="106654.38"/>
    <m/>
  </r>
  <r>
    <x v="10"/>
    <n v="244831.72"/>
    <m/>
  </r>
  <r>
    <x v="9"/>
    <n v="103005.7"/>
    <m/>
  </r>
  <r>
    <x v="2"/>
    <n v="20"/>
    <m/>
  </r>
  <r>
    <x v="3"/>
    <n v="4.2"/>
    <m/>
  </r>
  <r>
    <x v="2"/>
    <n v="100"/>
    <m/>
  </r>
  <r>
    <x v="3"/>
    <n v="21"/>
    <m/>
  </r>
  <r>
    <x v="2"/>
    <n v="100"/>
    <m/>
  </r>
  <r>
    <x v="3"/>
    <n v="21"/>
    <m/>
  </r>
  <r>
    <x v="12"/>
    <n v="210303.31"/>
    <m/>
  </r>
  <r>
    <x v="11"/>
    <n v="8583.81"/>
    <m/>
  </r>
  <r>
    <x v="33"/>
    <n v="242881.72"/>
    <m/>
  </r>
  <r>
    <x v="33"/>
    <n v="124969.93"/>
    <m/>
  </r>
  <r>
    <x v="1"/>
    <n v="250000"/>
    <m/>
  </r>
  <r>
    <x v="2"/>
    <n v="590"/>
    <m/>
  </r>
  <r>
    <x v="3"/>
    <n v="123.9"/>
    <m/>
  </r>
  <r>
    <x v="37"/>
    <n v="65000"/>
    <m/>
  </r>
  <r>
    <x v="17"/>
    <m/>
    <n v="140000"/>
  </r>
  <r>
    <x v="7"/>
    <n v="310000"/>
    <m/>
  </r>
  <r>
    <x v="6"/>
    <m/>
    <n v="3772.49"/>
  </r>
  <r>
    <x v="7"/>
    <n v="160000"/>
    <m/>
  </r>
  <r>
    <x v="6"/>
    <m/>
    <n v="1500000"/>
  </r>
  <r>
    <x v="7"/>
    <n v="1500000"/>
    <m/>
  </r>
  <r>
    <x v="30"/>
    <n v="177955.49"/>
    <m/>
  </r>
  <r>
    <x v="1"/>
    <n v="15582.34"/>
    <m/>
  </r>
  <r>
    <x v="1"/>
    <n v="100000"/>
    <m/>
  </r>
  <r>
    <x v="10"/>
    <n v="18997.54"/>
    <m/>
  </r>
  <r>
    <x v="9"/>
    <n v="9022.6299999999992"/>
    <m/>
  </r>
  <r>
    <x v="11"/>
    <n v="751.89"/>
    <m/>
  </r>
  <r>
    <x v="12"/>
    <n v="18421.21"/>
    <m/>
  </r>
  <r>
    <x v="2"/>
    <n v="590"/>
    <m/>
  </r>
  <r>
    <x v="3"/>
    <n v="123.9"/>
    <m/>
  </r>
  <r>
    <x v="5"/>
    <m/>
    <n v="100000"/>
  </r>
  <r>
    <x v="5"/>
    <m/>
    <n v="100000"/>
  </r>
  <r>
    <x v="17"/>
    <m/>
    <n v="950000"/>
  </r>
  <r>
    <x v="34"/>
    <n v="1000000"/>
    <m/>
  </r>
  <r>
    <x v="21"/>
    <m/>
    <n v="260000"/>
  </r>
  <r>
    <x v="16"/>
    <n v="210000"/>
    <m/>
  </r>
  <r>
    <x v="17"/>
    <m/>
    <n v="500000"/>
  </r>
  <r>
    <x v="1"/>
    <n v="100000"/>
    <m/>
  </r>
  <r>
    <x v="6"/>
    <m/>
    <n v="80345.47"/>
  </r>
  <r>
    <x v="9"/>
    <n v="1682.07"/>
    <m/>
  </r>
  <r>
    <x v="10"/>
    <n v="7979.32"/>
    <m/>
  </r>
  <r>
    <x v="12"/>
    <n v="3434.23"/>
    <m/>
  </r>
  <r>
    <x v="11"/>
    <n v="140.16999999999999"/>
    <m/>
  </r>
  <r>
    <x v="15"/>
    <n v="29429.18"/>
    <m/>
  </r>
  <r>
    <x v="15"/>
    <n v="29587.439999999999"/>
    <m/>
  </r>
  <r>
    <x v="30"/>
    <n v="175487.92"/>
    <m/>
  </r>
  <r>
    <x v="30"/>
    <n v="178288.41"/>
    <m/>
  </r>
  <r>
    <x v="1"/>
    <n v="500000"/>
    <m/>
  </r>
  <r>
    <x v="1"/>
    <n v="500000"/>
    <m/>
  </r>
  <r>
    <x v="17"/>
    <m/>
    <n v="960000"/>
  </r>
  <r>
    <x v="30"/>
    <n v="53195.07"/>
    <m/>
  </r>
  <r>
    <x v="17"/>
    <m/>
    <n v="950000"/>
  </r>
  <r>
    <x v="41"/>
    <n v="843966.48"/>
    <m/>
  </r>
  <r>
    <x v="16"/>
    <n v="70000"/>
    <m/>
  </r>
  <r>
    <x v="1"/>
    <n v="4279.49"/>
    <m/>
  </r>
  <r>
    <x v="1"/>
    <n v="4279.49"/>
    <m/>
  </r>
  <r>
    <x v="1"/>
    <n v="1360468"/>
    <m/>
  </r>
  <r>
    <x v="1"/>
    <n v="1005566"/>
    <m/>
  </r>
  <r>
    <x v="10"/>
    <n v="28548.75"/>
    <m/>
  </r>
  <r>
    <x v="1"/>
    <n v="100000"/>
    <m/>
  </r>
  <r>
    <x v="1"/>
    <n v="500000"/>
    <m/>
  </r>
  <r>
    <x v="2"/>
    <n v="2850"/>
    <m/>
  </r>
  <r>
    <x v="3"/>
    <n v="598.5"/>
    <m/>
  </r>
  <r>
    <x v="20"/>
    <n v="85.5"/>
    <m/>
  </r>
  <r>
    <x v="2"/>
    <n v="4810"/>
    <m/>
  </r>
  <r>
    <x v="3"/>
    <n v="1010.1"/>
    <m/>
  </r>
  <r>
    <x v="20"/>
    <n v="144.30000000000001"/>
    <m/>
  </r>
  <r>
    <x v="4"/>
    <m/>
    <n v="2500000"/>
  </r>
  <r>
    <x v="22"/>
    <m/>
    <n v="800"/>
  </r>
  <r>
    <x v="13"/>
    <m/>
    <n v="950000"/>
  </r>
  <r>
    <x v="30"/>
    <n v="45478.76"/>
    <m/>
  </r>
  <r>
    <x v="42"/>
    <n v="123950.39999999999"/>
    <m/>
  </r>
  <r>
    <x v="43"/>
    <n v="257425.88"/>
    <m/>
  </r>
  <r>
    <x v="16"/>
    <n v="50000"/>
    <m/>
  </r>
  <r>
    <x v="9"/>
    <n v="4.8"/>
    <m/>
  </r>
  <r>
    <x v="10"/>
    <n v="6518.12"/>
    <m/>
  </r>
  <r>
    <x v="11"/>
    <n v="0.4"/>
    <m/>
  </r>
  <r>
    <x v="12"/>
    <n v="9.8000000000000007"/>
    <m/>
  </r>
  <r>
    <x v="6"/>
    <m/>
    <n v="279799.39"/>
  </r>
  <r>
    <x v="6"/>
    <m/>
    <n v="820561.26"/>
  </r>
  <r>
    <x v="6"/>
    <m/>
    <n v="27102.95"/>
  </r>
  <r>
    <x v="2"/>
    <n v="6123.36"/>
    <m/>
  </r>
  <r>
    <x v="3"/>
    <n v="1285.9100000000001"/>
    <m/>
  </r>
  <r>
    <x v="20"/>
    <n v="183.7"/>
    <m/>
  </r>
  <r>
    <x v="6"/>
    <m/>
    <n v="3000000"/>
  </r>
  <r>
    <x v="6"/>
    <m/>
    <n v="3500000"/>
  </r>
  <r>
    <x v="6"/>
    <m/>
    <n v="3500000"/>
  </r>
  <r>
    <x v="6"/>
    <m/>
    <n v="2500000"/>
  </r>
  <r>
    <x v="6"/>
    <m/>
    <n v="606000"/>
  </r>
  <r>
    <x v="6"/>
    <m/>
    <n v="494000"/>
  </r>
  <r>
    <x v="6"/>
    <m/>
    <n v="800000"/>
  </r>
  <r>
    <x v="44"/>
    <n v="13986968.84"/>
    <m/>
  </r>
  <r>
    <x v="7"/>
    <n v="400000"/>
    <m/>
  </r>
  <r>
    <x v="7"/>
    <n v="15000"/>
    <m/>
  </r>
  <r>
    <x v="1"/>
    <n v="4289.53"/>
    <m/>
  </r>
  <r>
    <x v="10"/>
    <n v="86483.17"/>
    <m/>
  </r>
  <r>
    <x v="9"/>
    <n v="93164.79"/>
    <m/>
  </r>
  <r>
    <x v="45"/>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3" cacheId="16"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C50" firstHeaderRow="0" firstDataRow="1" firstDataCol="1"/>
  <pivotFields count="3">
    <pivotField axis="axisRow" showAll="0">
      <items count="47">
        <item x="34"/>
        <item x="35"/>
        <item x="39"/>
        <item x="4"/>
        <item x="17"/>
        <item x="8"/>
        <item x="21"/>
        <item x="13"/>
        <item x="5"/>
        <item x="7"/>
        <item x="44"/>
        <item x="2"/>
        <item x="6"/>
        <item x="9"/>
        <item x="10"/>
        <item x="18"/>
        <item x="3"/>
        <item x="19"/>
        <item x="20"/>
        <item x="27"/>
        <item x="23"/>
        <item x="26"/>
        <item x="24"/>
        <item x="22"/>
        <item x="40"/>
        <item x="25"/>
        <item x="28"/>
        <item x="29"/>
        <item x="15"/>
        <item x="37"/>
        <item x="38"/>
        <item x="36"/>
        <item x="31"/>
        <item x="32"/>
        <item x="30"/>
        <item x="43"/>
        <item x="42"/>
        <item x="41"/>
        <item x="33"/>
        <item x="1"/>
        <item x="11"/>
        <item x="12"/>
        <item x="0"/>
        <item x="16"/>
        <item x="14"/>
        <item x="45"/>
        <item t="default"/>
      </items>
    </pivotField>
    <pivotField dataField="1" showAll="0"/>
    <pivotField dataField="1" showAll="0"/>
  </pivotFields>
  <rowFields count="1">
    <field x="0"/>
  </rowFields>
  <rowItems count="4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t="grand">
      <x/>
    </i>
  </rowItems>
  <colFields count="1">
    <field x="-2"/>
  </colFields>
  <colItems count="2">
    <i>
      <x/>
    </i>
    <i i="1">
      <x v="1"/>
    </i>
  </colItems>
  <dataFields count="2">
    <dataField name="Suma de Débito" fld="1" baseField="0" baseItem="0"/>
    <dataField name="Suma de Crédito" fld="2" baseField="0" baseItem="0"/>
  </dataFields>
  <formats count="8">
    <format dxfId="7">
      <pivotArea collapsedLevelsAreSubtotals="1" fieldPosition="0">
        <references count="1">
          <reference field="0" count="2">
            <x v="13"/>
            <x v="14"/>
          </reference>
        </references>
      </pivotArea>
    </format>
    <format dxfId="6">
      <pivotArea dataOnly="0" labelOnly="1" fieldPosition="0">
        <references count="1">
          <reference field="0" count="2">
            <x v="13"/>
            <x v="14"/>
          </reference>
        </references>
      </pivotArea>
    </format>
    <format dxfId="5">
      <pivotArea collapsedLevelsAreSubtotals="1" fieldPosition="0">
        <references count="1">
          <reference field="0" count="1">
            <x v="11"/>
          </reference>
        </references>
      </pivotArea>
    </format>
    <format dxfId="4">
      <pivotArea dataOnly="0" labelOnly="1" fieldPosition="0">
        <references count="1">
          <reference field="0" count="1">
            <x v="11"/>
          </reference>
        </references>
      </pivotArea>
    </format>
    <format dxfId="3">
      <pivotArea collapsedLevelsAreSubtotals="1" fieldPosition="0">
        <references count="1">
          <reference field="0" count="4">
            <x v="15"/>
            <x v="16"/>
            <x v="17"/>
            <x v="18"/>
          </reference>
        </references>
      </pivotArea>
    </format>
    <format dxfId="2">
      <pivotArea dataOnly="0" labelOnly="1" fieldPosition="0">
        <references count="1">
          <reference field="0" count="4">
            <x v="15"/>
            <x v="16"/>
            <x v="17"/>
            <x v="18"/>
          </reference>
        </references>
      </pivotArea>
    </format>
    <format dxfId="1">
      <pivotArea collapsedLevelsAreSubtotals="1" fieldPosition="0">
        <references count="1">
          <reference field="0" count="1">
            <x v="41"/>
          </reference>
        </references>
      </pivotArea>
    </format>
    <format dxfId="0">
      <pivotArea dataOnly="0" labelOnly="1" fieldPosition="0">
        <references count="1">
          <reference field="0" count="1">
            <x v="4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www.argentina.gob.ar/uif" TargetMode="Externa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opLeftCell="A4" workbookViewId="0">
      <selection sqref="A1:B1"/>
    </sheetView>
  </sheetViews>
  <sheetFormatPr baseColWidth="10" defaultColWidth="9.33203125" defaultRowHeight="12.75" x14ac:dyDescent="0.2"/>
  <cols>
    <col min="1" max="1" width="37.83203125" customWidth="1"/>
    <col min="2" max="2" width="44.1640625" customWidth="1"/>
    <col min="3" max="3" width="56.6640625" customWidth="1"/>
  </cols>
  <sheetData>
    <row r="1" spans="1:3" ht="99.75" customHeight="1" x14ac:dyDescent="0.2">
      <c r="A1" s="104" t="s">
        <v>0</v>
      </c>
      <c r="B1" s="104"/>
      <c r="C1" s="1" t="s">
        <v>1</v>
      </c>
    </row>
    <row r="2" spans="1:3" ht="18.95" customHeight="1" x14ac:dyDescent="0.2">
      <c r="A2" s="105" t="s">
        <v>2</v>
      </c>
      <c r="B2" s="105"/>
      <c r="C2" s="105"/>
    </row>
    <row r="3" spans="1:3" ht="90.95" customHeight="1" x14ac:dyDescent="0.2">
      <c r="A3" s="2" t="s">
        <v>3</v>
      </c>
    </row>
    <row r="4" spans="1:3" ht="45.6" customHeight="1" x14ac:dyDescent="0.2">
      <c r="A4" s="106" t="s">
        <v>4</v>
      </c>
      <c r="B4" s="106"/>
      <c r="C4" s="106"/>
    </row>
    <row r="5" spans="1:3" ht="0.95" customHeight="1" x14ac:dyDescent="0.2"/>
    <row r="6" spans="1:3" ht="218.1" customHeight="1" x14ac:dyDescent="0.2">
      <c r="A6" s="107" t="s">
        <v>5</v>
      </c>
      <c r="B6" s="107"/>
      <c r="C6" s="107"/>
    </row>
  </sheetData>
  <mergeCells count="4">
    <mergeCell ref="A1:B1"/>
    <mergeCell ref="A2:C2"/>
    <mergeCell ref="A4:C4"/>
    <mergeCell ref="A6:C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sqref="A1:XFD1048576"/>
    </sheetView>
  </sheetViews>
  <sheetFormatPr baseColWidth="10" defaultColWidth="9.33203125" defaultRowHeight="12.75" x14ac:dyDescent="0.2"/>
  <cols>
    <col min="1" max="1" width="9.33203125" customWidth="1"/>
    <col min="2" max="2" width="11.83203125" customWidth="1"/>
    <col min="3" max="3" width="37.5" customWidth="1"/>
    <col min="4" max="4" width="12.83203125" customWidth="1"/>
    <col min="5" max="6" width="17.83203125" customWidth="1"/>
    <col min="7" max="7" width="19.33203125" customWidth="1"/>
    <col min="8" max="8" width="11.5" customWidth="1"/>
  </cols>
  <sheetData>
    <row r="1" spans="1:8" ht="54" customHeight="1" x14ac:dyDescent="0.2">
      <c r="A1" s="112" t="s">
        <v>6</v>
      </c>
      <c r="B1" s="113"/>
      <c r="C1" s="114"/>
    </row>
    <row r="2" spans="1:8" ht="49.35" customHeight="1" x14ac:dyDescent="0.2">
      <c r="A2" s="104" t="s">
        <v>7</v>
      </c>
      <c r="B2" s="104"/>
      <c r="C2" s="104"/>
      <c r="D2" s="104"/>
      <c r="E2" s="104"/>
      <c r="F2" s="104"/>
      <c r="G2" s="104"/>
      <c r="H2" s="104"/>
    </row>
    <row r="3" spans="1:8" ht="24" customHeight="1" x14ac:dyDescent="0.2">
      <c r="A3" s="3" t="s">
        <v>8</v>
      </c>
      <c r="B3" s="4" t="s">
        <v>9</v>
      </c>
      <c r="C3" s="115" t="s">
        <v>10</v>
      </c>
      <c r="D3" s="115"/>
      <c r="E3" s="5" t="s">
        <v>11</v>
      </c>
      <c r="F3" s="6" t="s">
        <v>12</v>
      </c>
      <c r="G3" s="7" t="s">
        <v>13</v>
      </c>
    </row>
    <row r="4" spans="1:8" ht="20.45" customHeight="1" x14ac:dyDescent="0.2">
      <c r="A4" s="8">
        <v>44652</v>
      </c>
      <c r="B4" s="9"/>
      <c r="C4" s="116" t="s">
        <v>14</v>
      </c>
      <c r="D4" s="116"/>
      <c r="E4" s="9"/>
      <c r="F4" s="9"/>
      <c r="G4" s="10">
        <v>-2032568.49</v>
      </c>
    </row>
    <row r="5" spans="1:8" ht="29.85" customHeight="1" x14ac:dyDescent="0.2">
      <c r="A5" s="11">
        <v>44651</v>
      </c>
      <c r="B5" s="12"/>
      <c r="C5" s="117" t="s">
        <v>15</v>
      </c>
      <c r="D5" s="117"/>
      <c r="E5" s="13">
        <v>260</v>
      </c>
      <c r="F5" s="12"/>
      <c r="G5" s="14">
        <v>-2032828.49</v>
      </c>
    </row>
    <row r="6" spans="1:8" ht="21.95" customHeight="1" x14ac:dyDescent="0.2">
      <c r="A6" s="15">
        <v>44652</v>
      </c>
      <c r="B6" s="16">
        <v>1169</v>
      </c>
      <c r="C6" s="109" t="s">
        <v>16</v>
      </c>
      <c r="D6" s="109"/>
      <c r="E6" s="18">
        <v>80000</v>
      </c>
      <c r="F6" s="19"/>
      <c r="G6" s="20">
        <v>-2112828.4900000002</v>
      </c>
    </row>
    <row r="7" spans="1:8" ht="21.95" customHeight="1" x14ac:dyDescent="0.2">
      <c r="A7" s="21"/>
      <c r="B7" s="16">
        <v>1170</v>
      </c>
      <c r="C7" s="109" t="s">
        <v>16</v>
      </c>
      <c r="D7" s="109"/>
      <c r="E7" s="18">
        <v>80000</v>
      </c>
      <c r="F7" s="19"/>
      <c r="G7" s="20">
        <v>-2192828.4900000002</v>
      </c>
    </row>
    <row r="8" spans="1:8" ht="21.95" customHeight="1" x14ac:dyDescent="0.2">
      <c r="A8" s="21"/>
      <c r="B8" s="16">
        <v>1401</v>
      </c>
      <c r="C8" s="109" t="s">
        <v>16</v>
      </c>
      <c r="D8" s="109"/>
      <c r="E8" s="18">
        <v>350000</v>
      </c>
      <c r="F8" s="19"/>
      <c r="G8" s="20">
        <v>-2542828.4900000002</v>
      </c>
    </row>
    <row r="9" spans="1:8" ht="21.95" customHeight="1" x14ac:dyDescent="0.2">
      <c r="A9" s="21"/>
      <c r="B9" s="16">
        <v>1413</v>
      </c>
      <c r="C9" s="109" t="s">
        <v>16</v>
      </c>
      <c r="D9" s="109"/>
      <c r="E9" s="18">
        <v>500000</v>
      </c>
      <c r="F9" s="19"/>
      <c r="G9" s="20">
        <v>-3042828.49</v>
      </c>
    </row>
    <row r="10" spans="1:8" ht="21.95" customHeight="1" x14ac:dyDescent="0.2">
      <c r="A10" s="21"/>
      <c r="B10" s="16">
        <v>1414</v>
      </c>
      <c r="C10" s="109" t="s">
        <v>16</v>
      </c>
      <c r="D10" s="109"/>
      <c r="E10" s="18">
        <v>545000</v>
      </c>
      <c r="F10" s="19"/>
      <c r="G10" s="20">
        <v>-3587828.49</v>
      </c>
    </row>
    <row r="11" spans="1:8" ht="21.95" customHeight="1" x14ac:dyDescent="0.2">
      <c r="A11" s="21"/>
      <c r="B11" s="16">
        <v>1233</v>
      </c>
      <c r="C11" s="109" t="s">
        <v>16</v>
      </c>
      <c r="D11" s="109"/>
      <c r="E11" s="18">
        <v>1585000</v>
      </c>
      <c r="F11" s="19"/>
      <c r="G11" s="20">
        <v>-5172828.49</v>
      </c>
    </row>
    <row r="12" spans="1:8" ht="21.95" customHeight="1" x14ac:dyDescent="0.2">
      <c r="A12" s="21"/>
      <c r="B12" s="19"/>
      <c r="C12" s="109" t="s">
        <v>17</v>
      </c>
      <c r="D12" s="109"/>
      <c r="E12" s="22">
        <v>590</v>
      </c>
      <c r="F12" s="19"/>
      <c r="G12" s="20">
        <v>-5173418.49</v>
      </c>
    </row>
    <row r="13" spans="1:8" ht="21.95" customHeight="1" x14ac:dyDescent="0.2">
      <c r="A13" s="21"/>
      <c r="B13" s="19"/>
      <c r="C13" s="109" t="s">
        <v>18</v>
      </c>
      <c r="D13" s="109"/>
      <c r="E13" s="22">
        <v>123.9</v>
      </c>
      <c r="F13" s="19"/>
      <c r="G13" s="20">
        <v>-5173542.3899999997</v>
      </c>
    </row>
    <row r="14" spans="1:8" ht="26.1" customHeight="1" x14ac:dyDescent="0.2">
      <c r="A14" s="21"/>
      <c r="B14" s="23">
        <v>266902</v>
      </c>
      <c r="C14" s="110" t="s">
        <v>19</v>
      </c>
      <c r="D14" s="110"/>
      <c r="E14" s="25"/>
      <c r="F14" s="26">
        <v>840000</v>
      </c>
      <c r="G14" s="27">
        <v>-4333542.3899999997</v>
      </c>
    </row>
    <row r="15" spans="1:8" ht="5.25" customHeight="1" x14ac:dyDescent="0.2">
      <c r="A15" s="28"/>
      <c r="B15" s="29"/>
      <c r="C15" s="111"/>
      <c r="D15" s="111"/>
      <c r="E15" s="29"/>
      <c r="F15" s="29"/>
      <c r="G15" s="29"/>
    </row>
    <row r="16" spans="1:8" ht="29.85" customHeight="1" x14ac:dyDescent="0.2">
      <c r="A16" s="21"/>
      <c r="B16" s="16">
        <v>1013</v>
      </c>
      <c r="C16" s="108" t="s">
        <v>20</v>
      </c>
      <c r="D16" s="108"/>
      <c r="E16" s="19"/>
      <c r="F16" s="18">
        <v>100000</v>
      </c>
      <c r="G16" s="20">
        <v>-4233542.3899999997</v>
      </c>
    </row>
    <row r="17" spans="1:7" ht="29.85" customHeight="1" x14ac:dyDescent="0.2">
      <c r="A17" s="21"/>
      <c r="B17" s="16">
        <v>1015</v>
      </c>
      <c r="C17" s="108" t="s">
        <v>20</v>
      </c>
      <c r="D17" s="108"/>
      <c r="E17" s="19"/>
      <c r="F17" s="18">
        <v>100000</v>
      </c>
      <c r="G17" s="20">
        <v>-4133542.39</v>
      </c>
    </row>
    <row r="18" spans="1:7" ht="29.85" customHeight="1" x14ac:dyDescent="0.2">
      <c r="A18" s="21"/>
      <c r="B18" s="16">
        <v>1017</v>
      </c>
      <c r="C18" s="108" t="s">
        <v>20</v>
      </c>
      <c r="D18" s="108"/>
      <c r="E18" s="19"/>
      <c r="F18" s="18">
        <v>97000</v>
      </c>
      <c r="G18" s="20">
        <v>-4036542.39</v>
      </c>
    </row>
    <row r="19" spans="1:7" ht="29.85" customHeight="1" x14ac:dyDescent="0.2">
      <c r="A19" s="21"/>
      <c r="B19" s="16">
        <v>1019</v>
      </c>
      <c r="C19" s="108" t="s">
        <v>20</v>
      </c>
      <c r="D19" s="108"/>
      <c r="E19" s="19"/>
      <c r="F19" s="18">
        <v>97000</v>
      </c>
      <c r="G19" s="20">
        <v>-3939542.39</v>
      </c>
    </row>
    <row r="20" spans="1:7" ht="29.85" customHeight="1" x14ac:dyDescent="0.2">
      <c r="A20" s="21"/>
      <c r="B20" s="16">
        <v>1021</v>
      </c>
      <c r="C20" s="108" t="s">
        <v>20</v>
      </c>
      <c r="D20" s="108"/>
      <c r="E20" s="19"/>
      <c r="F20" s="18">
        <v>98000</v>
      </c>
      <c r="G20" s="20">
        <v>-3841542.39</v>
      </c>
    </row>
    <row r="21" spans="1:7" ht="29.85" customHeight="1" x14ac:dyDescent="0.2">
      <c r="A21" s="21"/>
      <c r="B21" s="16">
        <v>1023</v>
      </c>
      <c r="C21" s="108" t="s">
        <v>20</v>
      </c>
      <c r="D21" s="108"/>
      <c r="E21" s="19"/>
      <c r="F21" s="18">
        <v>97000</v>
      </c>
      <c r="G21" s="20">
        <v>-3744542.39</v>
      </c>
    </row>
    <row r="22" spans="1:7" ht="29.85" customHeight="1" x14ac:dyDescent="0.2">
      <c r="A22" s="31"/>
      <c r="B22" s="16">
        <v>1025</v>
      </c>
      <c r="C22" s="108" t="s">
        <v>20</v>
      </c>
      <c r="D22" s="108"/>
      <c r="E22" s="19"/>
      <c r="F22" s="18">
        <v>99000</v>
      </c>
      <c r="G22" s="20">
        <v>-3645542.39</v>
      </c>
    </row>
  </sheetData>
  <mergeCells count="22">
    <mergeCell ref="A1:C1"/>
    <mergeCell ref="A2:H2"/>
    <mergeCell ref="C3:D3"/>
    <mergeCell ref="C4:D4"/>
    <mergeCell ref="C5:D5"/>
    <mergeCell ref="C6:D6"/>
    <mergeCell ref="C7:D7"/>
    <mergeCell ref="C8:D8"/>
    <mergeCell ref="C9:D9"/>
    <mergeCell ref="C10:D10"/>
    <mergeCell ref="C11:D11"/>
    <mergeCell ref="C12:D12"/>
    <mergeCell ref="C13:D13"/>
    <mergeCell ref="C14:D14"/>
    <mergeCell ref="C15:D15"/>
    <mergeCell ref="C21:D21"/>
    <mergeCell ref="C22:D22"/>
    <mergeCell ref="C16:D16"/>
    <mergeCell ref="C17:D17"/>
    <mergeCell ref="C18:D18"/>
    <mergeCell ref="C19:D19"/>
    <mergeCell ref="C20:D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2"/>
  <sheetViews>
    <sheetView workbookViewId="0">
      <selection activeCell="A2" sqref="A2:F472"/>
    </sheetView>
  </sheetViews>
  <sheetFormatPr baseColWidth="10" defaultColWidth="9.33203125" defaultRowHeight="12.75" x14ac:dyDescent="0.2"/>
  <cols>
    <col min="1" max="1" width="9.33203125" customWidth="1"/>
    <col min="2" max="2" width="11.83203125" customWidth="1"/>
    <col min="3" max="3" width="50.5" customWidth="1"/>
    <col min="4" max="5" width="17.83203125" customWidth="1"/>
    <col min="6" max="6" width="19.33203125" customWidth="1"/>
  </cols>
  <sheetData>
    <row r="1" spans="1:6" ht="24" customHeight="1" x14ac:dyDescent="0.2">
      <c r="A1" s="3" t="s">
        <v>8</v>
      </c>
      <c r="B1" s="4" t="s">
        <v>9</v>
      </c>
      <c r="C1" s="4" t="s">
        <v>10</v>
      </c>
      <c r="D1" s="5" t="s">
        <v>11</v>
      </c>
      <c r="E1" s="6" t="s">
        <v>12</v>
      </c>
      <c r="F1" s="32" t="s">
        <v>13</v>
      </c>
    </row>
    <row r="2" spans="1:6" ht="30" customHeight="1" x14ac:dyDescent="0.2">
      <c r="A2" s="33">
        <v>44652</v>
      </c>
      <c r="B2" s="34">
        <v>1510</v>
      </c>
      <c r="C2" s="35" t="s">
        <v>21</v>
      </c>
      <c r="D2" s="31"/>
      <c r="E2" s="36">
        <v>98000</v>
      </c>
      <c r="F2" s="36">
        <v>-3547542.39</v>
      </c>
    </row>
    <row r="3" spans="1:6" ht="29.85" customHeight="1" x14ac:dyDescent="0.2">
      <c r="A3" s="21"/>
      <c r="B3" s="16">
        <v>1512</v>
      </c>
      <c r="C3" s="30" t="s">
        <v>21</v>
      </c>
      <c r="D3" s="19"/>
      <c r="E3" s="18">
        <v>98000</v>
      </c>
      <c r="F3" s="18">
        <v>-3449542.39</v>
      </c>
    </row>
    <row r="4" spans="1:6" ht="29.85" customHeight="1" x14ac:dyDescent="0.2">
      <c r="A4" s="21"/>
      <c r="B4" s="16">
        <v>1514</v>
      </c>
      <c r="C4" s="30" t="s">
        <v>21</v>
      </c>
      <c r="D4" s="19"/>
      <c r="E4" s="18">
        <v>99000</v>
      </c>
      <c r="F4" s="18">
        <v>-3350542.39</v>
      </c>
    </row>
    <row r="5" spans="1:6" ht="29.85" customHeight="1" x14ac:dyDescent="0.2">
      <c r="A5" s="21"/>
      <c r="B5" s="16">
        <v>1516</v>
      </c>
      <c r="C5" s="30" t="s">
        <v>21</v>
      </c>
      <c r="D5" s="19"/>
      <c r="E5" s="18">
        <v>99000</v>
      </c>
      <c r="F5" s="18">
        <v>-3251542.39</v>
      </c>
    </row>
    <row r="6" spans="1:6" ht="29.85" customHeight="1" x14ac:dyDescent="0.2">
      <c r="A6" s="21"/>
      <c r="B6" s="16">
        <v>1518</v>
      </c>
      <c r="C6" s="30" t="s">
        <v>21</v>
      </c>
      <c r="D6" s="19"/>
      <c r="E6" s="18">
        <v>99000</v>
      </c>
      <c r="F6" s="18">
        <v>-3152542.39</v>
      </c>
    </row>
    <row r="7" spans="1:6" ht="29.85" customHeight="1" x14ac:dyDescent="0.2">
      <c r="A7" s="21"/>
      <c r="B7" s="16">
        <v>1520</v>
      </c>
      <c r="C7" s="30" t="s">
        <v>21</v>
      </c>
      <c r="D7" s="19"/>
      <c r="E7" s="18">
        <v>99000</v>
      </c>
      <c r="F7" s="18">
        <v>-3053542.39</v>
      </c>
    </row>
    <row r="8" spans="1:6" ht="29.85" customHeight="1" x14ac:dyDescent="0.2">
      <c r="A8" s="21"/>
      <c r="B8" s="16">
        <v>1522</v>
      </c>
      <c r="C8" s="30" t="s">
        <v>21</v>
      </c>
      <c r="D8" s="19"/>
      <c r="E8" s="18">
        <v>99000</v>
      </c>
      <c r="F8" s="18">
        <v>-2954542.39</v>
      </c>
    </row>
    <row r="9" spans="1:6" ht="29.85" customHeight="1" x14ac:dyDescent="0.2">
      <c r="A9" s="21"/>
      <c r="B9" s="16">
        <v>1524</v>
      </c>
      <c r="C9" s="30" t="s">
        <v>21</v>
      </c>
      <c r="D9" s="19"/>
      <c r="E9" s="18">
        <v>59000</v>
      </c>
      <c r="F9" s="18">
        <v>-2895542.39</v>
      </c>
    </row>
    <row r="10" spans="1:6" ht="29.85" customHeight="1" x14ac:dyDescent="0.2">
      <c r="A10" s="21"/>
      <c r="B10" s="16">
        <v>1526</v>
      </c>
      <c r="C10" s="30" t="s">
        <v>21</v>
      </c>
      <c r="D10" s="19"/>
      <c r="E10" s="18">
        <v>22000</v>
      </c>
      <c r="F10" s="18">
        <v>-2873542.39</v>
      </c>
    </row>
    <row r="11" spans="1:6" ht="29.85" customHeight="1" x14ac:dyDescent="0.2">
      <c r="A11" s="21"/>
      <c r="B11" s="16">
        <v>297215</v>
      </c>
      <c r="C11" s="30" t="s">
        <v>22</v>
      </c>
      <c r="D11" s="19"/>
      <c r="E11" s="18">
        <v>4600000</v>
      </c>
      <c r="F11" s="18">
        <v>1726457.61</v>
      </c>
    </row>
    <row r="12" spans="1:6" ht="29.85" customHeight="1" x14ac:dyDescent="0.2">
      <c r="A12" s="21"/>
      <c r="B12" s="16">
        <v>13233663</v>
      </c>
      <c r="C12" s="30" t="s">
        <v>23</v>
      </c>
      <c r="D12" s="18">
        <v>30000</v>
      </c>
      <c r="E12" s="19"/>
      <c r="F12" s="18">
        <v>1696457.61</v>
      </c>
    </row>
    <row r="13" spans="1:6" ht="26.1" customHeight="1" x14ac:dyDescent="0.2">
      <c r="A13" s="21"/>
      <c r="B13" s="23">
        <v>4275267</v>
      </c>
      <c r="C13" s="24" t="s">
        <v>24</v>
      </c>
      <c r="D13" s="26">
        <v>1690000</v>
      </c>
      <c r="E13" s="25"/>
      <c r="F13" s="26">
        <v>6457.61</v>
      </c>
    </row>
    <row r="14" spans="1:6" ht="5.25" customHeight="1" x14ac:dyDescent="0.2">
      <c r="A14" s="28"/>
      <c r="B14" s="29"/>
      <c r="C14" s="29"/>
      <c r="D14" s="29"/>
      <c r="E14" s="29"/>
      <c r="F14" s="29"/>
    </row>
    <row r="15" spans="1:6" ht="29.85" customHeight="1" x14ac:dyDescent="0.2">
      <c r="A15" s="21"/>
      <c r="B15" s="16">
        <v>7750771</v>
      </c>
      <c r="C15" s="30" t="s">
        <v>25</v>
      </c>
      <c r="D15" s="19"/>
      <c r="E15" s="18">
        <v>21567.65</v>
      </c>
      <c r="F15" s="18">
        <v>28025.26</v>
      </c>
    </row>
    <row r="16" spans="1:6" ht="21.95" customHeight="1" x14ac:dyDescent="0.2">
      <c r="A16" s="21"/>
      <c r="B16" s="19"/>
      <c r="C16" s="17" t="s">
        <v>26</v>
      </c>
      <c r="D16" s="18">
        <v>36489.410000000003</v>
      </c>
      <c r="E16" s="19"/>
      <c r="F16" s="18">
        <v>-8464.15</v>
      </c>
    </row>
    <row r="17" spans="1:6" ht="21.95" customHeight="1" x14ac:dyDescent="0.2">
      <c r="A17" s="21"/>
      <c r="B17" s="19"/>
      <c r="C17" s="17" t="s">
        <v>27</v>
      </c>
      <c r="D17" s="18">
        <v>19025.84</v>
      </c>
      <c r="E17" s="19"/>
      <c r="F17" s="18">
        <v>-27489.99</v>
      </c>
    </row>
    <row r="18" spans="1:6" ht="29.85" customHeight="1" x14ac:dyDescent="0.2">
      <c r="A18" s="31"/>
      <c r="B18" s="19"/>
      <c r="C18" s="30" t="s">
        <v>28</v>
      </c>
      <c r="D18" s="18">
        <v>3040.78</v>
      </c>
      <c r="E18" s="19"/>
      <c r="F18" s="18">
        <v>-30530.77</v>
      </c>
    </row>
    <row r="19" spans="1:6" ht="21.95" customHeight="1" x14ac:dyDescent="0.2">
      <c r="A19" s="15">
        <v>44655</v>
      </c>
      <c r="B19" s="16">
        <v>1402</v>
      </c>
      <c r="C19" s="17" t="s">
        <v>16</v>
      </c>
      <c r="D19" s="18">
        <v>352500</v>
      </c>
      <c r="E19" s="19"/>
      <c r="F19" s="18">
        <v>-383030.77</v>
      </c>
    </row>
    <row r="20" spans="1:6" ht="21.95" customHeight="1" x14ac:dyDescent="0.2">
      <c r="A20" s="21"/>
      <c r="B20" s="16">
        <v>1404</v>
      </c>
      <c r="C20" s="17" t="s">
        <v>16</v>
      </c>
      <c r="D20" s="18">
        <v>500000</v>
      </c>
      <c r="E20" s="19"/>
      <c r="F20" s="18">
        <v>-883030.77</v>
      </c>
    </row>
    <row r="21" spans="1:6" ht="21.95" customHeight="1" x14ac:dyDescent="0.2">
      <c r="A21" s="21"/>
      <c r="B21" s="16">
        <v>1436</v>
      </c>
      <c r="C21" s="17" t="s">
        <v>16</v>
      </c>
      <c r="D21" s="18">
        <v>500000</v>
      </c>
      <c r="E21" s="19"/>
      <c r="F21" s="18">
        <v>-1383030.77</v>
      </c>
    </row>
    <row r="22" spans="1:6" ht="21.95" customHeight="1" x14ac:dyDescent="0.2">
      <c r="A22" s="21"/>
      <c r="B22" s="16">
        <v>1440</v>
      </c>
      <c r="C22" s="17" t="s">
        <v>16</v>
      </c>
      <c r="D22" s="18">
        <v>500000</v>
      </c>
      <c r="E22" s="19"/>
      <c r="F22" s="18">
        <v>-1883030.77</v>
      </c>
    </row>
    <row r="23" spans="1:6" ht="21.95" customHeight="1" x14ac:dyDescent="0.2">
      <c r="A23" s="21"/>
      <c r="B23" s="19"/>
      <c r="C23" s="17" t="s">
        <v>17</v>
      </c>
      <c r="D23" s="22">
        <v>590</v>
      </c>
      <c r="E23" s="19"/>
      <c r="F23" s="18">
        <v>-1883620.77</v>
      </c>
    </row>
    <row r="24" spans="1:6" ht="21.95" customHeight="1" x14ac:dyDescent="0.2">
      <c r="A24" s="21"/>
      <c r="B24" s="19"/>
      <c r="C24" s="17" t="s">
        <v>18</v>
      </c>
      <c r="D24" s="22">
        <v>123.9</v>
      </c>
      <c r="E24" s="19"/>
      <c r="F24" s="18">
        <v>-1883744.67</v>
      </c>
    </row>
    <row r="25" spans="1:6" ht="29.85" customHeight="1" x14ac:dyDescent="0.2">
      <c r="A25" s="21"/>
      <c r="B25" s="16">
        <v>750894</v>
      </c>
      <c r="C25" s="30" t="s">
        <v>29</v>
      </c>
      <c r="D25" s="19"/>
      <c r="E25" s="18">
        <v>50000</v>
      </c>
      <c r="F25" s="18">
        <v>-1833744.67</v>
      </c>
    </row>
    <row r="26" spans="1:6" ht="29.85" customHeight="1" x14ac:dyDescent="0.2">
      <c r="A26" s="31"/>
      <c r="B26" s="16">
        <v>228426</v>
      </c>
      <c r="C26" s="30" t="s">
        <v>30</v>
      </c>
      <c r="D26" s="19"/>
      <c r="E26" s="18">
        <v>900000</v>
      </c>
      <c r="F26" s="18">
        <v>-933744.67</v>
      </c>
    </row>
    <row r="27" spans="1:6" ht="30" customHeight="1" x14ac:dyDescent="0.2">
      <c r="A27" s="33">
        <v>44655</v>
      </c>
      <c r="B27" s="34">
        <v>792007</v>
      </c>
      <c r="C27" s="35" t="s">
        <v>31</v>
      </c>
      <c r="D27" s="31"/>
      <c r="E27" s="36">
        <v>350000</v>
      </c>
      <c r="F27" s="36">
        <v>-583744.67000000004</v>
      </c>
    </row>
    <row r="28" spans="1:6" ht="25.7" customHeight="1" x14ac:dyDescent="0.2">
      <c r="A28" s="21"/>
      <c r="B28" s="23">
        <v>231642</v>
      </c>
      <c r="C28" s="24" t="s">
        <v>32</v>
      </c>
      <c r="D28" s="25"/>
      <c r="E28" s="26">
        <v>600000</v>
      </c>
      <c r="F28" s="26">
        <v>16255.33</v>
      </c>
    </row>
    <row r="29" spans="1:6" ht="5.25" customHeight="1" x14ac:dyDescent="0.2">
      <c r="A29" s="28"/>
      <c r="B29" s="29"/>
      <c r="C29" s="29"/>
      <c r="D29" s="29"/>
      <c r="E29" s="29"/>
      <c r="F29" s="29"/>
    </row>
    <row r="30" spans="1:6" ht="21.95" customHeight="1" x14ac:dyDescent="0.2">
      <c r="A30" s="21"/>
      <c r="B30" s="16">
        <v>1441</v>
      </c>
      <c r="C30" s="17" t="s">
        <v>33</v>
      </c>
      <c r="D30" s="18">
        <v>280000</v>
      </c>
      <c r="E30" s="19"/>
      <c r="F30" s="18">
        <v>-263744.67</v>
      </c>
    </row>
    <row r="31" spans="1:6" ht="21.95" customHeight="1" x14ac:dyDescent="0.2">
      <c r="A31" s="21"/>
      <c r="B31" s="16">
        <v>1434</v>
      </c>
      <c r="C31" s="17" t="s">
        <v>33</v>
      </c>
      <c r="D31" s="18">
        <v>500000</v>
      </c>
      <c r="E31" s="19"/>
      <c r="F31" s="18">
        <v>-763744.67</v>
      </c>
    </row>
    <row r="32" spans="1:6" ht="21.95" customHeight="1" x14ac:dyDescent="0.2">
      <c r="A32" s="21"/>
      <c r="B32" s="19"/>
      <c r="C32" s="17" t="s">
        <v>27</v>
      </c>
      <c r="D32" s="18">
        <v>15817.52</v>
      </c>
      <c r="E32" s="19"/>
      <c r="F32" s="18">
        <v>-779562.19</v>
      </c>
    </row>
    <row r="33" spans="1:6" ht="21.95" customHeight="1" x14ac:dyDescent="0.2">
      <c r="A33" s="21"/>
      <c r="B33" s="19"/>
      <c r="C33" s="17" t="s">
        <v>26</v>
      </c>
      <c r="D33" s="18">
        <v>7800</v>
      </c>
      <c r="E33" s="19"/>
      <c r="F33" s="18">
        <v>-787362.19</v>
      </c>
    </row>
    <row r="34" spans="1:6" ht="29.85" customHeight="1" x14ac:dyDescent="0.2">
      <c r="A34" s="21"/>
      <c r="B34" s="19"/>
      <c r="C34" s="30" t="s">
        <v>34</v>
      </c>
      <c r="D34" s="22">
        <v>650</v>
      </c>
      <c r="E34" s="19"/>
      <c r="F34" s="18">
        <v>-788012.19</v>
      </c>
    </row>
    <row r="35" spans="1:6" ht="29.85" customHeight="1" x14ac:dyDescent="0.2">
      <c r="A35" s="31"/>
      <c r="B35" s="19"/>
      <c r="C35" s="30" t="s">
        <v>35</v>
      </c>
      <c r="D35" s="18">
        <v>15925</v>
      </c>
      <c r="E35" s="19"/>
      <c r="F35" s="18">
        <v>-803937.19</v>
      </c>
    </row>
    <row r="36" spans="1:6" ht="21.95" customHeight="1" x14ac:dyDescent="0.2">
      <c r="A36" s="15">
        <v>44656</v>
      </c>
      <c r="B36" s="16">
        <v>1225</v>
      </c>
      <c r="C36" s="17" t="s">
        <v>16</v>
      </c>
      <c r="D36" s="18">
        <v>150000</v>
      </c>
      <c r="E36" s="19"/>
      <c r="F36" s="18">
        <v>-953937.19</v>
      </c>
    </row>
    <row r="37" spans="1:6" ht="21.95" customHeight="1" x14ac:dyDescent="0.2">
      <c r="A37" s="21"/>
      <c r="B37" s="16">
        <v>1069</v>
      </c>
      <c r="C37" s="17" t="s">
        <v>16</v>
      </c>
      <c r="D37" s="18">
        <v>350000</v>
      </c>
      <c r="E37" s="19"/>
      <c r="F37" s="18">
        <v>-1303937.19</v>
      </c>
    </row>
    <row r="38" spans="1:6" ht="21.95" customHeight="1" x14ac:dyDescent="0.2">
      <c r="A38" s="21"/>
      <c r="B38" s="16">
        <v>1425</v>
      </c>
      <c r="C38" s="17" t="s">
        <v>16</v>
      </c>
      <c r="D38" s="18">
        <v>500000</v>
      </c>
      <c r="E38" s="19"/>
      <c r="F38" s="18">
        <v>-1803937.19</v>
      </c>
    </row>
    <row r="39" spans="1:6" ht="21.95" customHeight="1" x14ac:dyDescent="0.2">
      <c r="A39" s="21"/>
      <c r="B39" s="16">
        <v>1445</v>
      </c>
      <c r="C39" s="17" t="s">
        <v>16</v>
      </c>
      <c r="D39" s="18">
        <v>500000</v>
      </c>
      <c r="E39" s="19"/>
      <c r="F39" s="18">
        <v>-2303937.19</v>
      </c>
    </row>
    <row r="40" spans="1:6" ht="21.95" customHeight="1" x14ac:dyDescent="0.2">
      <c r="A40" s="21"/>
      <c r="B40" s="19"/>
      <c r="C40" s="17" t="s">
        <v>17</v>
      </c>
      <c r="D40" s="22">
        <v>590</v>
      </c>
      <c r="E40" s="19"/>
      <c r="F40" s="18">
        <v>-2304527.19</v>
      </c>
    </row>
    <row r="41" spans="1:6" ht="21.95" customHeight="1" x14ac:dyDescent="0.2">
      <c r="A41" s="21"/>
      <c r="B41" s="19"/>
      <c r="C41" s="17" t="s">
        <v>18</v>
      </c>
      <c r="D41" s="22">
        <v>123.9</v>
      </c>
      <c r="E41" s="19"/>
      <c r="F41" s="18">
        <v>-2304651.09</v>
      </c>
    </row>
    <row r="42" spans="1:6" ht="21.95" customHeight="1" x14ac:dyDescent="0.2">
      <c r="A42" s="21"/>
      <c r="B42" s="16">
        <v>4000004</v>
      </c>
      <c r="C42" s="17" t="s">
        <v>36</v>
      </c>
      <c r="D42" s="19"/>
      <c r="E42" s="18">
        <v>1000000</v>
      </c>
      <c r="F42" s="18">
        <v>-1304651.0900000001</v>
      </c>
    </row>
    <row r="43" spans="1:6" ht="29.85" customHeight="1" x14ac:dyDescent="0.2">
      <c r="A43" s="21"/>
      <c r="B43" s="16">
        <v>225752</v>
      </c>
      <c r="C43" s="30" t="s">
        <v>37</v>
      </c>
      <c r="D43" s="19"/>
      <c r="E43" s="18">
        <v>1626000</v>
      </c>
      <c r="F43" s="18">
        <v>321348.90999999997</v>
      </c>
    </row>
    <row r="44" spans="1:6" ht="29.85" customHeight="1" x14ac:dyDescent="0.2">
      <c r="A44" s="21"/>
      <c r="B44" s="16">
        <v>226470</v>
      </c>
      <c r="C44" s="30" t="s">
        <v>38</v>
      </c>
      <c r="D44" s="19"/>
      <c r="E44" s="18">
        <v>380000</v>
      </c>
      <c r="F44" s="18">
        <v>701348.91</v>
      </c>
    </row>
    <row r="45" spans="1:6" ht="29.85" customHeight="1" x14ac:dyDescent="0.2">
      <c r="A45" s="21"/>
      <c r="B45" s="16">
        <v>14110400</v>
      </c>
      <c r="C45" s="30" t="s">
        <v>23</v>
      </c>
      <c r="D45" s="18">
        <v>700000</v>
      </c>
      <c r="E45" s="19"/>
      <c r="F45" s="18">
        <v>1348.91</v>
      </c>
    </row>
    <row r="46" spans="1:6" ht="29.85" customHeight="1" x14ac:dyDescent="0.2">
      <c r="A46" s="21"/>
      <c r="B46" s="16">
        <v>328167</v>
      </c>
      <c r="C46" s="30" t="s">
        <v>39</v>
      </c>
      <c r="D46" s="19"/>
      <c r="E46" s="18">
        <v>620000</v>
      </c>
      <c r="F46" s="18">
        <v>621348.91</v>
      </c>
    </row>
    <row r="47" spans="1:6" ht="29.85" customHeight="1" x14ac:dyDescent="0.2">
      <c r="A47" s="21"/>
      <c r="B47" s="16">
        <v>60731002</v>
      </c>
      <c r="C47" s="30" t="s">
        <v>40</v>
      </c>
      <c r="D47" s="18">
        <v>610000</v>
      </c>
      <c r="E47" s="19"/>
      <c r="F47" s="18">
        <v>11348.91</v>
      </c>
    </row>
    <row r="48" spans="1:6" ht="29.85" customHeight="1" x14ac:dyDescent="0.2">
      <c r="A48" s="21"/>
      <c r="B48" s="16">
        <v>328696</v>
      </c>
      <c r="C48" s="30" t="s">
        <v>39</v>
      </c>
      <c r="D48" s="19"/>
      <c r="E48" s="18">
        <v>50000</v>
      </c>
      <c r="F48" s="18">
        <v>61348.91</v>
      </c>
    </row>
    <row r="49" spans="1:6" ht="29.85" customHeight="1" x14ac:dyDescent="0.2">
      <c r="A49" s="21"/>
      <c r="B49" s="16">
        <v>12324021</v>
      </c>
      <c r="C49" s="30" t="s">
        <v>41</v>
      </c>
      <c r="D49" s="18">
        <v>28405.72</v>
      </c>
      <c r="E49" s="19"/>
      <c r="F49" s="18">
        <v>32943.19</v>
      </c>
    </row>
    <row r="50" spans="1:6" ht="29.85" customHeight="1" x14ac:dyDescent="0.2">
      <c r="A50" s="21"/>
      <c r="B50" s="16">
        <v>13392558</v>
      </c>
      <c r="C50" s="30" t="s">
        <v>41</v>
      </c>
      <c r="D50" s="18">
        <v>28901.09</v>
      </c>
      <c r="E50" s="19"/>
      <c r="F50" s="18">
        <v>4042.1</v>
      </c>
    </row>
    <row r="51" spans="1:6" ht="21.95" customHeight="1" x14ac:dyDescent="0.2">
      <c r="A51" s="21"/>
      <c r="B51" s="19"/>
      <c r="C51" s="17" t="s">
        <v>26</v>
      </c>
      <c r="D51" s="18">
        <v>18036</v>
      </c>
      <c r="E51" s="19"/>
      <c r="F51" s="18">
        <v>-13993.9</v>
      </c>
    </row>
    <row r="52" spans="1:6" ht="21.95" customHeight="1" x14ac:dyDescent="0.2">
      <c r="A52" s="21"/>
      <c r="B52" s="19"/>
      <c r="C52" s="17" t="s">
        <v>27</v>
      </c>
      <c r="D52" s="18">
        <v>17307.57</v>
      </c>
      <c r="E52" s="19"/>
      <c r="F52" s="18">
        <v>-31301.47</v>
      </c>
    </row>
    <row r="53" spans="1:6" ht="29.85" customHeight="1" x14ac:dyDescent="0.2">
      <c r="A53" s="31"/>
      <c r="B53" s="19"/>
      <c r="C53" s="30" t="s">
        <v>42</v>
      </c>
      <c r="D53" s="18">
        <v>36823.5</v>
      </c>
      <c r="E53" s="19"/>
      <c r="F53" s="18">
        <v>-68124.97</v>
      </c>
    </row>
    <row r="54" spans="1:6" ht="30" customHeight="1" x14ac:dyDescent="0.2">
      <c r="A54" s="37">
        <v>44656</v>
      </c>
      <c r="B54" s="31"/>
      <c r="C54" s="35" t="s">
        <v>43</v>
      </c>
      <c r="D54" s="36">
        <v>1503</v>
      </c>
      <c r="E54" s="31"/>
      <c r="F54" s="36">
        <v>-69627.97</v>
      </c>
    </row>
    <row r="55" spans="1:6" ht="21.95" customHeight="1" x14ac:dyDescent="0.2">
      <c r="A55" s="15">
        <v>44657</v>
      </c>
      <c r="B55" s="19"/>
      <c r="C55" s="17" t="s">
        <v>17</v>
      </c>
      <c r="D55" s="22">
        <v>590</v>
      </c>
      <c r="E55" s="19"/>
      <c r="F55" s="18">
        <v>-70217.97</v>
      </c>
    </row>
    <row r="56" spans="1:6" ht="21.95" customHeight="1" x14ac:dyDescent="0.2">
      <c r="A56" s="21"/>
      <c r="B56" s="19"/>
      <c r="C56" s="17" t="s">
        <v>18</v>
      </c>
      <c r="D56" s="22">
        <v>123.9</v>
      </c>
      <c r="E56" s="19"/>
      <c r="F56" s="18">
        <v>-70341.87</v>
      </c>
    </row>
    <row r="57" spans="1:6" ht="29.85" customHeight="1" x14ac:dyDescent="0.2">
      <c r="A57" s="21"/>
      <c r="B57" s="16">
        <v>270</v>
      </c>
      <c r="C57" s="30" t="s">
        <v>21</v>
      </c>
      <c r="D57" s="19"/>
      <c r="E57" s="18">
        <v>100000</v>
      </c>
      <c r="F57" s="18">
        <v>29658.13</v>
      </c>
    </row>
    <row r="58" spans="1:6" ht="29.85" customHeight="1" x14ac:dyDescent="0.2">
      <c r="A58" s="21"/>
      <c r="B58" s="16">
        <v>272</v>
      </c>
      <c r="C58" s="30" t="s">
        <v>21</v>
      </c>
      <c r="D58" s="19"/>
      <c r="E58" s="18">
        <v>98000</v>
      </c>
      <c r="F58" s="18">
        <v>127658.13</v>
      </c>
    </row>
    <row r="59" spans="1:6" ht="29.85" customHeight="1" x14ac:dyDescent="0.2">
      <c r="A59" s="21"/>
      <c r="B59" s="16">
        <v>274</v>
      </c>
      <c r="C59" s="30" t="s">
        <v>21</v>
      </c>
      <c r="D59" s="19"/>
      <c r="E59" s="18">
        <v>102000</v>
      </c>
      <c r="F59" s="18">
        <v>229658.13</v>
      </c>
    </row>
    <row r="60" spans="1:6" ht="29.85" customHeight="1" x14ac:dyDescent="0.2">
      <c r="A60" s="21"/>
      <c r="B60" s="16">
        <v>276</v>
      </c>
      <c r="C60" s="30" t="s">
        <v>21</v>
      </c>
      <c r="D60" s="19"/>
      <c r="E60" s="18">
        <v>100000</v>
      </c>
      <c r="F60" s="18">
        <v>329658.13</v>
      </c>
    </row>
    <row r="61" spans="1:6" ht="29.85" customHeight="1" x14ac:dyDescent="0.2">
      <c r="A61" s="21"/>
      <c r="B61" s="16">
        <v>278</v>
      </c>
      <c r="C61" s="30" t="s">
        <v>21</v>
      </c>
      <c r="D61" s="19"/>
      <c r="E61" s="18">
        <v>101000</v>
      </c>
      <c r="F61" s="18">
        <v>430658.13</v>
      </c>
    </row>
    <row r="62" spans="1:6" ht="26.1" customHeight="1" x14ac:dyDescent="0.2">
      <c r="A62" s="21"/>
      <c r="B62" s="23">
        <v>4228893</v>
      </c>
      <c r="C62" s="24" t="s">
        <v>24</v>
      </c>
      <c r="D62" s="26">
        <v>370000</v>
      </c>
      <c r="E62" s="25"/>
      <c r="F62" s="26">
        <v>60658.13</v>
      </c>
    </row>
    <row r="63" spans="1:6" ht="5.25" customHeight="1" x14ac:dyDescent="0.2">
      <c r="A63" s="28"/>
      <c r="B63" s="29"/>
      <c r="C63" s="29"/>
      <c r="D63" s="29"/>
      <c r="E63" s="29"/>
      <c r="F63" s="29"/>
    </row>
    <row r="64" spans="1:6" ht="29.85" customHeight="1" x14ac:dyDescent="0.2">
      <c r="A64" s="21"/>
      <c r="B64" s="16">
        <v>1727366</v>
      </c>
      <c r="C64" s="30" t="s">
        <v>44</v>
      </c>
      <c r="D64" s="19"/>
      <c r="E64" s="18">
        <v>1000000</v>
      </c>
      <c r="F64" s="18">
        <v>1060658.1299999999</v>
      </c>
    </row>
    <row r="65" spans="1:6" ht="29.85" customHeight="1" x14ac:dyDescent="0.2">
      <c r="A65" s="21"/>
      <c r="B65" s="16">
        <v>238057</v>
      </c>
      <c r="C65" s="30" t="s">
        <v>45</v>
      </c>
      <c r="D65" s="19"/>
      <c r="E65" s="18">
        <v>760000</v>
      </c>
      <c r="F65" s="18">
        <v>1820658.13</v>
      </c>
    </row>
    <row r="66" spans="1:6" ht="29.85" customHeight="1" x14ac:dyDescent="0.2">
      <c r="A66" s="21"/>
      <c r="B66" s="16">
        <v>15111669</v>
      </c>
      <c r="C66" s="30" t="s">
        <v>23</v>
      </c>
      <c r="D66" s="18">
        <v>450000</v>
      </c>
      <c r="E66" s="19"/>
      <c r="F66" s="18">
        <v>1370658.13</v>
      </c>
    </row>
    <row r="67" spans="1:6" ht="29.85" customHeight="1" x14ac:dyDescent="0.2">
      <c r="A67" s="21"/>
      <c r="B67" s="16">
        <v>15289904</v>
      </c>
      <c r="C67" s="30" t="s">
        <v>46</v>
      </c>
      <c r="D67" s="18">
        <v>1000000</v>
      </c>
      <c r="E67" s="19"/>
      <c r="F67" s="18">
        <v>370658.13</v>
      </c>
    </row>
    <row r="68" spans="1:6" ht="29.85" customHeight="1" x14ac:dyDescent="0.2">
      <c r="A68" s="21"/>
      <c r="B68" s="16">
        <v>15494407</v>
      </c>
      <c r="C68" s="30" t="s">
        <v>23</v>
      </c>
      <c r="D68" s="18">
        <v>140000</v>
      </c>
      <c r="E68" s="19"/>
      <c r="F68" s="18">
        <v>230658.13</v>
      </c>
    </row>
    <row r="69" spans="1:6" ht="29.85" customHeight="1" x14ac:dyDescent="0.2">
      <c r="A69" s="21"/>
      <c r="B69" s="16">
        <v>60731002</v>
      </c>
      <c r="C69" s="30" t="s">
        <v>47</v>
      </c>
      <c r="D69" s="18">
        <v>157717</v>
      </c>
      <c r="E69" s="19"/>
      <c r="F69" s="18">
        <v>72941.13</v>
      </c>
    </row>
    <row r="70" spans="1:6" ht="26.45" customHeight="1" x14ac:dyDescent="0.2">
      <c r="A70" s="21"/>
      <c r="B70" s="23">
        <v>2468283</v>
      </c>
      <c r="C70" s="24" t="s">
        <v>48</v>
      </c>
      <c r="D70" s="25"/>
      <c r="E70" s="26">
        <v>1300000</v>
      </c>
      <c r="F70" s="26">
        <v>1372941.13</v>
      </c>
    </row>
    <row r="71" spans="1:6" ht="5.25" customHeight="1" x14ac:dyDescent="0.2">
      <c r="A71" s="28"/>
      <c r="B71" s="29"/>
      <c r="C71" s="29"/>
      <c r="D71" s="29"/>
      <c r="E71" s="29"/>
      <c r="F71" s="29"/>
    </row>
    <row r="72" spans="1:6" ht="29.85" customHeight="1" x14ac:dyDescent="0.2">
      <c r="A72" s="21"/>
      <c r="B72" s="16">
        <v>16343090</v>
      </c>
      <c r="C72" s="30" t="s">
        <v>23</v>
      </c>
      <c r="D72" s="18">
        <v>125000</v>
      </c>
      <c r="E72" s="19"/>
      <c r="F72" s="18">
        <v>1247941.1299999999</v>
      </c>
    </row>
    <row r="73" spans="1:6" ht="29.85" customHeight="1" x14ac:dyDescent="0.2">
      <c r="A73" s="21"/>
      <c r="B73" s="16">
        <v>16358544</v>
      </c>
      <c r="C73" s="30" t="s">
        <v>23</v>
      </c>
      <c r="D73" s="18">
        <v>840000</v>
      </c>
      <c r="E73" s="19"/>
      <c r="F73" s="18">
        <v>407941.13</v>
      </c>
    </row>
    <row r="74" spans="1:6" ht="29.85" customHeight="1" x14ac:dyDescent="0.2">
      <c r="A74" s="21"/>
      <c r="B74" s="16">
        <v>16425915</v>
      </c>
      <c r="C74" s="30" t="s">
        <v>46</v>
      </c>
      <c r="D74" s="18">
        <v>300000</v>
      </c>
      <c r="E74" s="19"/>
      <c r="F74" s="18">
        <v>107941.13</v>
      </c>
    </row>
    <row r="75" spans="1:6" ht="21.95" customHeight="1" x14ac:dyDescent="0.2">
      <c r="A75" s="21"/>
      <c r="B75" s="19"/>
      <c r="C75" s="17" t="s">
        <v>27</v>
      </c>
      <c r="D75" s="18">
        <v>18310.54</v>
      </c>
      <c r="E75" s="19"/>
      <c r="F75" s="18">
        <v>89630.59</v>
      </c>
    </row>
    <row r="76" spans="1:6" ht="21.95" customHeight="1" x14ac:dyDescent="0.2">
      <c r="A76" s="21"/>
      <c r="B76" s="19"/>
      <c r="C76" s="17" t="s">
        <v>26</v>
      </c>
      <c r="D76" s="18">
        <v>13566</v>
      </c>
      <c r="E76" s="19"/>
      <c r="F76" s="18">
        <v>76064.59</v>
      </c>
    </row>
    <row r="77" spans="1:6" ht="29.85" customHeight="1" x14ac:dyDescent="0.2">
      <c r="A77" s="21"/>
      <c r="B77" s="19"/>
      <c r="C77" s="30" t="s">
        <v>49</v>
      </c>
      <c r="D77" s="18">
        <v>27697.25</v>
      </c>
      <c r="E77" s="19"/>
      <c r="F77" s="18">
        <v>48367.34</v>
      </c>
    </row>
    <row r="78" spans="1:6" ht="29.85" customHeight="1" x14ac:dyDescent="0.2">
      <c r="A78" s="31"/>
      <c r="B78" s="19"/>
      <c r="C78" s="30" t="s">
        <v>50</v>
      </c>
      <c r="D78" s="18">
        <v>1130.5</v>
      </c>
      <c r="E78" s="19"/>
      <c r="F78" s="18">
        <v>47236.84</v>
      </c>
    </row>
    <row r="79" spans="1:6" ht="22.35" customHeight="1" x14ac:dyDescent="0.2">
      <c r="A79" s="33">
        <v>44658</v>
      </c>
      <c r="B79" s="34">
        <v>1228</v>
      </c>
      <c r="C79" s="38" t="s">
        <v>16</v>
      </c>
      <c r="D79" s="36">
        <v>150000</v>
      </c>
      <c r="E79" s="31"/>
      <c r="F79" s="36">
        <v>-102763.16</v>
      </c>
    </row>
    <row r="80" spans="1:6" ht="21.95" customHeight="1" x14ac:dyDescent="0.2">
      <c r="A80" s="21"/>
      <c r="B80" s="16">
        <v>1245</v>
      </c>
      <c r="C80" s="17" t="s">
        <v>16</v>
      </c>
      <c r="D80" s="18">
        <v>250000</v>
      </c>
      <c r="E80" s="19"/>
      <c r="F80" s="18">
        <v>-352763.16</v>
      </c>
    </row>
    <row r="81" spans="1:6" ht="21.95" customHeight="1" x14ac:dyDescent="0.2">
      <c r="A81" s="21"/>
      <c r="B81" s="16">
        <v>1349</v>
      </c>
      <c r="C81" s="17" t="s">
        <v>16</v>
      </c>
      <c r="D81" s="18">
        <v>470000</v>
      </c>
      <c r="E81" s="19"/>
      <c r="F81" s="18">
        <v>-822763.16</v>
      </c>
    </row>
    <row r="82" spans="1:6" ht="21.95" customHeight="1" x14ac:dyDescent="0.2">
      <c r="A82" s="21"/>
      <c r="B82" s="16">
        <v>1430</v>
      </c>
      <c r="C82" s="17" t="s">
        <v>16</v>
      </c>
      <c r="D82" s="18">
        <v>500000</v>
      </c>
      <c r="E82" s="19"/>
      <c r="F82" s="18">
        <v>-1322763.1599999999</v>
      </c>
    </row>
    <row r="83" spans="1:6" ht="29.85" customHeight="1" x14ac:dyDescent="0.2">
      <c r="A83" s="21"/>
      <c r="B83" s="19"/>
      <c r="C83" s="30" t="s">
        <v>51</v>
      </c>
      <c r="D83" s="18">
        <v>36143.72</v>
      </c>
      <c r="E83" s="19"/>
      <c r="F83" s="18">
        <v>-1358906.88</v>
      </c>
    </row>
    <row r="84" spans="1:6" ht="21.95" customHeight="1" x14ac:dyDescent="0.2">
      <c r="A84" s="21"/>
      <c r="B84" s="19"/>
      <c r="C84" s="17" t="s">
        <v>52</v>
      </c>
      <c r="D84" s="18">
        <v>3795.09</v>
      </c>
      <c r="E84" s="19"/>
      <c r="F84" s="18">
        <v>-1362701.97</v>
      </c>
    </row>
    <row r="85" spans="1:6" ht="21.95" customHeight="1" x14ac:dyDescent="0.2">
      <c r="A85" s="21"/>
      <c r="B85" s="19"/>
      <c r="C85" s="17" t="s">
        <v>53</v>
      </c>
      <c r="D85" s="22">
        <v>542.16</v>
      </c>
      <c r="E85" s="19"/>
      <c r="F85" s="18">
        <v>-1363244.13</v>
      </c>
    </row>
    <row r="86" spans="1:6" ht="21.95" customHeight="1" x14ac:dyDescent="0.2">
      <c r="A86" s="21"/>
      <c r="B86" s="19"/>
      <c r="C86" s="17" t="s">
        <v>17</v>
      </c>
      <c r="D86" s="22">
        <v>590</v>
      </c>
      <c r="E86" s="19"/>
      <c r="F86" s="18">
        <v>-1363834.13</v>
      </c>
    </row>
    <row r="87" spans="1:6" ht="21.95" customHeight="1" x14ac:dyDescent="0.2">
      <c r="A87" s="21"/>
      <c r="B87" s="19"/>
      <c r="C87" s="17" t="s">
        <v>18</v>
      </c>
      <c r="D87" s="22">
        <v>123.9</v>
      </c>
      <c r="E87" s="19"/>
      <c r="F87" s="18">
        <v>-1363958.03</v>
      </c>
    </row>
    <row r="88" spans="1:6" ht="29.85" customHeight="1" x14ac:dyDescent="0.2">
      <c r="A88" s="21"/>
      <c r="B88" s="16">
        <v>133180</v>
      </c>
      <c r="C88" s="30" t="s">
        <v>31</v>
      </c>
      <c r="D88" s="19"/>
      <c r="E88" s="18">
        <v>1200000</v>
      </c>
      <c r="F88" s="18">
        <v>-163958.03</v>
      </c>
    </row>
    <row r="89" spans="1:6" ht="29.85" customHeight="1" x14ac:dyDescent="0.2">
      <c r="A89" s="21"/>
      <c r="B89" s="16">
        <v>6577847</v>
      </c>
      <c r="C89" s="30" t="s">
        <v>54</v>
      </c>
      <c r="D89" s="19"/>
      <c r="E89" s="18">
        <v>300000</v>
      </c>
      <c r="F89" s="18">
        <v>136041.97</v>
      </c>
    </row>
    <row r="90" spans="1:6" ht="29.85" customHeight="1" x14ac:dyDescent="0.2">
      <c r="A90" s="21"/>
      <c r="B90" s="16">
        <v>4018416</v>
      </c>
      <c r="C90" s="30" t="s">
        <v>55</v>
      </c>
      <c r="D90" s="18">
        <v>130000</v>
      </c>
      <c r="E90" s="19"/>
      <c r="F90" s="18">
        <v>6041.97</v>
      </c>
    </row>
    <row r="91" spans="1:6" ht="29.85" customHeight="1" x14ac:dyDescent="0.2">
      <c r="A91" s="21"/>
      <c r="B91" s="16">
        <v>33094783</v>
      </c>
      <c r="C91" s="30" t="s">
        <v>56</v>
      </c>
      <c r="D91" s="19"/>
      <c r="E91" s="18">
        <v>3000000</v>
      </c>
      <c r="F91" s="18">
        <v>3006041.97</v>
      </c>
    </row>
    <row r="92" spans="1:6" ht="29.85" customHeight="1" x14ac:dyDescent="0.2">
      <c r="A92" s="21"/>
      <c r="B92" s="16">
        <v>15005314</v>
      </c>
      <c r="C92" s="30" t="s">
        <v>23</v>
      </c>
      <c r="D92" s="18">
        <v>1360000</v>
      </c>
      <c r="E92" s="19"/>
      <c r="F92" s="18">
        <v>1646041.97</v>
      </c>
    </row>
    <row r="93" spans="1:6" ht="29.85" customHeight="1" x14ac:dyDescent="0.2">
      <c r="A93" s="21"/>
      <c r="B93" s="16">
        <v>4023782</v>
      </c>
      <c r="C93" s="30" t="s">
        <v>57</v>
      </c>
      <c r="D93" s="18">
        <v>350000</v>
      </c>
      <c r="E93" s="19"/>
      <c r="F93" s="18">
        <v>1296041.97</v>
      </c>
    </row>
    <row r="94" spans="1:6" ht="29.85" customHeight="1" x14ac:dyDescent="0.2">
      <c r="A94" s="21"/>
      <c r="B94" s="16">
        <v>4023854</v>
      </c>
      <c r="C94" s="30" t="s">
        <v>55</v>
      </c>
      <c r="D94" s="18">
        <v>450000</v>
      </c>
      <c r="E94" s="19"/>
      <c r="F94" s="18">
        <v>846041.97</v>
      </c>
    </row>
    <row r="95" spans="1:6" ht="29.85" customHeight="1" x14ac:dyDescent="0.2">
      <c r="A95" s="21"/>
      <c r="B95" s="16">
        <v>15440184</v>
      </c>
      <c r="C95" s="30" t="s">
        <v>46</v>
      </c>
      <c r="D95" s="18">
        <v>320000</v>
      </c>
      <c r="E95" s="19"/>
      <c r="F95" s="18">
        <v>526041.97</v>
      </c>
    </row>
    <row r="96" spans="1:6" ht="29.85" customHeight="1" x14ac:dyDescent="0.2">
      <c r="A96" s="21"/>
      <c r="B96" s="16">
        <v>10548458</v>
      </c>
      <c r="C96" s="30" t="s">
        <v>58</v>
      </c>
      <c r="D96" s="18">
        <v>58722</v>
      </c>
      <c r="E96" s="19"/>
      <c r="F96" s="18">
        <v>467319.97</v>
      </c>
    </row>
    <row r="97" spans="1:6" ht="29.85" customHeight="1" x14ac:dyDescent="0.2">
      <c r="A97" s="21"/>
      <c r="B97" s="16">
        <v>60731002</v>
      </c>
      <c r="C97" s="30" t="s">
        <v>59</v>
      </c>
      <c r="D97" s="18">
        <v>150000</v>
      </c>
      <c r="E97" s="19"/>
      <c r="F97" s="18">
        <v>317319.96999999997</v>
      </c>
    </row>
    <row r="98" spans="1:6" ht="26.1" customHeight="1" x14ac:dyDescent="0.2">
      <c r="A98" s="21"/>
      <c r="B98" s="23">
        <v>4031540</v>
      </c>
      <c r="C98" s="24" t="s">
        <v>57</v>
      </c>
      <c r="D98" s="26">
        <v>300000</v>
      </c>
      <c r="E98" s="25"/>
      <c r="F98" s="26">
        <v>17319.97</v>
      </c>
    </row>
    <row r="99" spans="1:6" ht="5.25" customHeight="1" x14ac:dyDescent="0.2">
      <c r="A99" s="28"/>
      <c r="B99" s="29"/>
      <c r="C99" s="29"/>
      <c r="D99" s="29"/>
      <c r="E99" s="29"/>
      <c r="F99" s="29"/>
    </row>
    <row r="100" spans="1:6" ht="21.95" customHeight="1" x14ac:dyDescent="0.2">
      <c r="A100" s="21"/>
      <c r="B100" s="19"/>
      <c r="C100" s="17" t="s">
        <v>27</v>
      </c>
      <c r="D100" s="18">
        <v>23452.45</v>
      </c>
      <c r="E100" s="19"/>
      <c r="F100" s="18">
        <v>-6132.48</v>
      </c>
    </row>
    <row r="101" spans="1:6" ht="21.95" customHeight="1" x14ac:dyDescent="0.2">
      <c r="A101" s="21"/>
      <c r="B101" s="19"/>
      <c r="C101" s="17" t="s">
        <v>26</v>
      </c>
      <c r="D101" s="18">
        <v>27000</v>
      </c>
      <c r="E101" s="19"/>
      <c r="F101" s="18">
        <v>-33132.480000000003</v>
      </c>
    </row>
    <row r="102" spans="1:6" ht="29.85" customHeight="1" x14ac:dyDescent="0.2">
      <c r="A102" s="21"/>
      <c r="B102" s="19"/>
      <c r="C102" s="30" t="s">
        <v>60</v>
      </c>
      <c r="D102" s="18">
        <v>55125</v>
      </c>
      <c r="E102" s="19"/>
      <c r="F102" s="18">
        <v>-88257.48</v>
      </c>
    </row>
    <row r="103" spans="1:6" ht="29.85" customHeight="1" x14ac:dyDescent="0.2">
      <c r="A103" s="31"/>
      <c r="B103" s="19"/>
      <c r="C103" s="30" t="s">
        <v>61</v>
      </c>
      <c r="D103" s="18">
        <v>2250</v>
      </c>
      <c r="E103" s="19"/>
      <c r="F103" s="18">
        <v>-90507.48</v>
      </c>
    </row>
    <row r="104" spans="1:6" ht="21.95" customHeight="1" x14ac:dyDescent="0.2">
      <c r="A104" s="39">
        <v>44659</v>
      </c>
      <c r="B104" s="16">
        <v>1432</v>
      </c>
      <c r="C104" s="17" t="s">
        <v>16</v>
      </c>
      <c r="D104" s="18">
        <v>26467.54</v>
      </c>
      <c r="E104" s="19"/>
      <c r="F104" s="18">
        <v>-116975.02</v>
      </c>
    </row>
    <row r="105" spans="1:6" ht="22.35" customHeight="1" x14ac:dyDescent="0.2">
      <c r="A105" s="33">
        <v>44659</v>
      </c>
      <c r="B105" s="34">
        <v>1215</v>
      </c>
      <c r="C105" s="38" t="s">
        <v>16</v>
      </c>
      <c r="D105" s="36">
        <v>150000</v>
      </c>
      <c r="E105" s="31"/>
      <c r="F105" s="36">
        <v>-266975.02</v>
      </c>
    </row>
    <row r="106" spans="1:6" ht="21.95" customHeight="1" x14ac:dyDescent="0.2">
      <c r="A106" s="21"/>
      <c r="B106" s="16">
        <v>1352</v>
      </c>
      <c r="C106" s="17" t="s">
        <v>16</v>
      </c>
      <c r="D106" s="18">
        <v>168000</v>
      </c>
      <c r="E106" s="19"/>
      <c r="F106" s="18">
        <v>-434975.02</v>
      </c>
    </row>
    <row r="107" spans="1:6" ht="21.95" customHeight="1" x14ac:dyDescent="0.2">
      <c r="A107" s="21"/>
      <c r="B107" s="16">
        <v>1424</v>
      </c>
      <c r="C107" s="17" t="s">
        <v>16</v>
      </c>
      <c r="D107" s="18">
        <v>194168</v>
      </c>
      <c r="E107" s="19"/>
      <c r="F107" s="18">
        <v>-629143.02</v>
      </c>
    </row>
    <row r="108" spans="1:6" ht="21.95" customHeight="1" x14ac:dyDescent="0.2">
      <c r="A108" s="21"/>
      <c r="B108" s="16">
        <v>1246</v>
      </c>
      <c r="C108" s="17" t="s">
        <v>16</v>
      </c>
      <c r="D108" s="18">
        <v>250000</v>
      </c>
      <c r="E108" s="19"/>
      <c r="F108" s="18">
        <v>-879143.02</v>
      </c>
    </row>
    <row r="109" spans="1:6" ht="21.95" customHeight="1" x14ac:dyDescent="0.2">
      <c r="A109" s="21"/>
      <c r="B109" s="16">
        <v>1406</v>
      </c>
      <c r="C109" s="17" t="s">
        <v>16</v>
      </c>
      <c r="D109" s="18">
        <v>429400</v>
      </c>
      <c r="E109" s="19"/>
      <c r="F109" s="18">
        <v>-1308543.02</v>
      </c>
    </row>
    <row r="110" spans="1:6" ht="21.95" customHeight="1" x14ac:dyDescent="0.2">
      <c r="A110" s="21"/>
      <c r="B110" s="16">
        <v>1442</v>
      </c>
      <c r="C110" s="17" t="s">
        <v>16</v>
      </c>
      <c r="D110" s="18">
        <v>500000</v>
      </c>
      <c r="E110" s="19"/>
      <c r="F110" s="18">
        <v>-1808543.02</v>
      </c>
    </row>
    <row r="111" spans="1:6" ht="21.95" customHeight="1" x14ac:dyDescent="0.2">
      <c r="A111" s="21"/>
      <c r="B111" s="16">
        <v>1431</v>
      </c>
      <c r="C111" s="17" t="s">
        <v>16</v>
      </c>
      <c r="D111" s="18">
        <v>550000</v>
      </c>
      <c r="E111" s="19"/>
      <c r="F111" s="18">
        <v>-2358543.02</v>
      </c>
    </row>
    <row r="112" spans="1:6" ht="21.95" customHeight="1" x14ac:dyDescent="0.2">
      <c r="A112" s="21"/>
      <c r="B112" s="19"/>
      <c r="C112" s="17" t="s">
        <v>17</v>
      </c>
      <c r="D112" s="22">
        <v>590</v>
      </c>
      <c r="E112" s="19"/>
      <c r="F112" s="18">
        <v>-2359133.02</v>
      </c>
    </row>
    <row r="113" spans="1:6" ht="21.95" customHeight="1" x14ac:dyDescent="0.2">
      <c r="A113" s="21"/>
      <c r="B113" s="19"/>
      <c r="C113" s="17" t="s">
        <v>18</v>
      </c>
      <c r="D113" s="22">
        <v>123.9</v>
      </c>
      <c r="E113" s="19"/>
      <c r="F113" s="18">
        <v>-2359256.92</v>
      </c>
    </row>
    <row r="114" spans="1:6" ht="21.95" customHeight="1" x14ac:dyDescent="0.2">
      <c r="A114" s="21"/>
      <c r="B114" s="16">
        <v>4000004</v>
      </c>
      <c r="C114" s="17" t="s">
        <v>36</v>
      </c>
      <c r="D114" s="19"/>
      <c r="E114" s="18">
        <v>600000</v>
      </c>
      <c r="F114" s="18">
        <v>-1759256.92</v>
      </c>
    </row>
    <row r="115" spans="1:6" ht="29.85" customHeight="1" x14ac:dyDescent="0.2">
      <c r="A115" s="21"/>
      <c r="B115" s="16">
        <v>241738</v>
      </c>
      <c r="C115" s="30" t="s">
        <v>31</v>
      </c>
      <c r="D115" s="19"/>
      <c r="E115" s="18">
        <v>3000000</v>
      </c>
      <c r="F115" s="18">
        <v>1240743.08</v>
      </c>
    </row>
    <row r="116" spans="1:6" ht="29.85" customHeight="1" x14ac:dyDescent="0.2">
      <c r="A116" s="21"/>
      <c r="B116" s="16">
        <v>8895284</v>
      </c>
      <c r="C116" s="30" t="s">
        <v>62</v>
      </c>
      <c r="D116" s="19"/>
      <c r="E116" s="18">
        <v>2086.59</v>
      </c>
      <c r="F116" s="18">
        <v>1242829.67</v>
      </c>
    </row>
    <row r="117" spans="1:6" ht="29.85" customHeight="1" x14ac:dyDescent="0.2">
      <c r="A117" s="21"/>
      <c r="B117" s="16">
        <v>4096726</v>
      </c>
      <c r="C117" s="30" t="s">
        <v>55</v>
      </c>
      <c r="D117" s="18">
        <v>1230000</v>
      </c>
      <c r="E117" s="19"/>
      <c r="F117" s="18">
        <v>12829.67</v>
      </c>
    </row>
    <row r="118" spans="1:6" ht="29.85" customHeight="1" x14ac:dyDescent="0.2">
      <c r="A118" s="21"/>
      <c r="B118" s="16">
        <v>8924139</v>
      </c>
      <c r="C118" s="30" t="s">
        <v>63</v>
      </c>
      <c r="D118" s="19"/>
      <c r="E118" s="18">
        <v>1071057.49</v>
      </c>
      <c r="F118" s="18">
        <v>1083887.1599999999</v>
      </c>
    </row>
    <row r="119" spans="1:6" ht="29.85" customHeight="1" x14ac:dyDescent="0.2">
      <c r="A119" s="21"/>
      <c r="B119" s="16">
        <v>14054624</v>
      </c>
      <c r="C119" s="30" t="s">
        <v>23</v>
      </c>
      <c r="D119" s="18">
        <v>1050000</v>
      </c>
      <c r="E119" s="19"/>
      <c r="F119" s="18">
        <v>33887.160000000003</v>
      </c>
    </row>
    <row r="120" spans="1:6" ht="29.85" customHeight="1" x14ac:dyDescent="0.2">
      <c r="A120" s="21"/>
      <c r="B120" s="16">
        <v>5334802</v>
      </c>
      <c r="C120" s="30" t="s">
        <v>64</v>
      </c>
      <c r="D120" s="19"/>
      <c r="E120" s="18">
        <v>1000000</v>
      </c>
      <c r="F120" s="18">
        <v>1033887.16</v>
      </c>
    </row>
    <row r="121" spans="1:6" ht="29.85" customHeight="1" x14ac:dyDescent="0.2">
      <c r="A121" s="21"/>
      <c r="B121" s="16">
        <v>15123173</v>
      </c>
      <c r="C121" s="30" t="s">
        <v>23</v>
      </c>
      <c r="D121" s="18">
        <v>205000</v>
      </c>
      <c r="E121" s="19"/>
      <c r="F121" s="18">
        <v>828887.16</v>
      </c>
    </row>
    <row r="122" spans="1:6" ht="29.85" customHeight="1" x14ac:dyDescent="0.2">
      <c r="A122" s="21"/>
      <c r="B122" s="16">
        <v>15268430</v>
      </c>
      <c r="C122" s="30" t="s">
        <v>46</v>
      </c>
      <c r="D122" s="18">
        <v>40000</v>
      </c>
      <c r="E122" s="19"/>
      <c r="F122" s="18">
        <v>788887.16</v>
      </c>
    </row>
    <row r="123" spans="1:6" ht="29.85" customHeight="1" x14ac:dyDescent="0.2">
      <c r="A123" s="21"/>
      <c r="B123" s="16">
        <v>16194895</v>
      </c>
      <c r="C123" s="30" t="s">
        <v>46</v>
      </c>
      <c r="D123" s="18">
        <v>60000</v>
      </c>
      <c r="E123" s="19"/>
      <c r="F123" s="18">
        <v>728887.16</v>
      </c>
    </row>
    <row r="124" spans="1:6" ht="29.85" customHeight="1" x14ac:dyDescent="0.2">
      <c r="A124" s="21"/>
      <c r="B124" s="16">
        <v>60731002</v>
      </c>
      <c r="C124" s="30" t="s">
        <v>59</v>
      </c>
      <c r="D124" s="18">
        <v>77000</v>
      </c>
      <c r="E124" s="19"/>
      <c r="F124" s="18">
        <v>651887.16</v>
      </c>
    </row>
    <row r="125" spans="1:6" ht="29.85" customHeight="1" x14ac:dyDescent="0.2">
      <c r="A125" s="21"/>
      <c r="B125" s="16">
        <v>16436906</v>
      </c>
      <c r="C125" s="30" t="s">
        <v>65</v>
      </c>
      <c r="D125" s="18">
        <v>155000</v>
      </c>
      <c r="E125" s="19"/>
      <c r="F125" s="18">
        <v>496887.16</v>
      </c>
    </row>
    <row r="126" spans="1:6" ht="29.85" customHeight="1" x14ac:dyDescent="0.2">
      <c r="A126" s="21"/>
      <c r="B126" s="16">
        <v>4146443</v>
      </c>
      <c r="C126" s="30" t="s">
        <v>66</v>
      </c>
      <c r="D126" s="18">
        <v>15000</v>
      </c>
      <c r="E126" s="19"/>
      <c r="F126" s="18">
        <v>481887.16</v>
      </c>
    </row>
    <row r="127" spans="1:6" ht="29.85" customHeight="1" x14ac:dyDescent="0.2">
      <c r="A127" s="21"/>
      <c r="B127" s="16">
        <v>4146908</v>
      </c>
      <c r="C127" s="30" t="s">
        <v>67</v>
      </c>
      <c r="D127" s="18">
        <v>58799.38</v>
      </c>
      <c r="E127" s="19"/>
      <c r="F127" s="18">
        <v>423087.78</v>
      </c>
    </row>
    <row r="128" spans="1:6" ht="29.85" customHeight="1" x14ac:dyDescent="0.2">
      <c r="A128" s="21"/>
      <c r="B128" s="16">
        <v>17029552</v>
      </c>
      <c r="C128" s="30" t="s">
        <v>46</v>
      </c>
      <c r="D128" s="18">
        <v>35000</v>
      </c>
      <c r="E128" s="19"/>
      <c r="F128" s="18">
        <v>388087.78</v>
      </c>
    </row>
    <row r="129" spans="1:6" ht="29.85" customHeight="1" x14ac:dyDescent="0.2">
      <c r="A129" s="31"/>
      <c r="B129" s="16">
        <v>4147548</v>
      </c>
      <c r="C129" s="30" t="s">
        <v>57</v>
      </c>
      <c r="D129" s="18">
        <v>380000</v>
      </c>
      <c r="E129" s="19"/>
      <c r="F129" s="18">
        <v>8087.78</v>
      </c>
    </row>
    <row r="130" spans="1:6" ht="22.35" customHeight="1" x14ac:dyDescent="0.2">
      <c r="A130" s="33">
        <v>44659</v>
      </c>
      <c r="B130" s="31"/>
      <c r="C130" s="38" t="s">
        <v>26</v>
      </c>
      <c r="D130" s="36">
        <v>34038.86</v>
      </c>
      <c r="E130" s="31"/>
      <c r="F130" s="36">
        <v>-25951.08</v>
      </c>
    </row>
    <row r="131" spans="1:6" ht="21.95" customHeight="1" x14ac:dyDescent="0.2">
      <c r="A131" s="21"/>
      <c r="B131" s="19"/>
      <c r="C131" s="17" t="s">
        <v>27</v>
      </c>
      <c r="D131" s="18">
        <v>31511.55</v>
      </c>
      <c r="E131" s="19"/>
      <c r="F131" s="18">
        <v>-57462.63</v>
      </c>
    </row>
    <row r="132" spans="1:6" ht="29.85" customHeight="1" x14ac:dyDescent="0.2">
      <c r="A132" s="21"/>
      <c r="B132" s="19"/>
      <c r="C132" s="30" t="s">
        <v>68</v>
      </c>
      <c r="D132" s="18">
        <v>69496.009999999995</v>
      </c>
      <c r="E132" s="19"/>
      <c r="F132" s="18">
        <v>-126958.64</v>
      </c>
    </row>
    <row r="133" spans="1:6" ht="29.85" customHeight="1" x14ac:dyDescent="0.2">
      <c r="A133" s="31"/>
      <c r="B133" s="19"/>
      <c r="C133" s="30" t="s">
        <v>69</v>
      </c>
      <c r="D133" s="18">
        <v>2836.57</v>
      </c>
      <c r="E133" s="19"/>
      <c r="F133" s="18">
        <v>-129795.21</v>
      </c>
    </row>
    <row r="134" spans="1:6" ht="21.95" customHeight="1" x14ac:dyDescent="0.2">
      <c r="A134" s="15">
        <v>44662</v>
      </c>
      <c r="B134" s="16">
        <v>1103</v>
      </c>
      <c r="C134" s="17" t="s">
        <v>16</v>
      </c>
      <c r="D134" s="18">
        <v>150000</v>
      </c>
      <c r="E134" s="19"/>
      <c r="F134" s="18">
        <v>-279795.21000000002</v>
      </c>
    </row>
    <row r="135" spans="1:6" ht="21.95" customHeight="1" x14ac:dyDescent="0.2">
      <c r="A135" s="21"/>
      <c r="B135" s="16">
        <v>1443</v>
      </c>
      <c r="C135" s="17" t="s">
        <v>16</v>
      </c>
      <c r="D135" s="18">
        <v>500000</v>
      </c>
      <c r="E135" s="19"/>
      <c r="F135" s="18">
        <v>-779795.21</v>
      </c>
    </row>
    <row r="136" spans="1:6" ht="21.95" customHeight="1" x14ac:dyDescent="0.2">
      <c r="A136" s="21"/>
      <c r="B136" s="16">
        <v>1446</v>
      </c>
      <c r="C136" s="17" t="s">
        <v>16</v>
      </c>
      <c r="D136" s="18">
        <v>500000</v>
      </c>
      <c r="E136" s="19"/>
      <c r="F136" s="18">
        <v>-1279795.21</v>
      </c>
    </row>
    <row r="137" spans="1:6" ht="21.95" customHeight="1" x14ac:dyDescent="0.2">
      <c r="A137" s="21"/>
      <c r="B137" s="16">
        <v>1234</v>
      </c>
      <c r="C137" s="17" t="s">
        <v>16</v>
      </c>
      <c r="D137" s="18">
        <v>1585000</v>
      </c>
      <c r="E137" s="19"/>
      <c r="F137" s="18">
        <v>-2864795.21</v>
      </c>
    </row>
    <row r="138" spans="1:6" ht="29.85" customHeight="1" x14ac:dyDescent="0.2">
      <c r="A138" s="21"/>
      <c r="B138" s="16">
        <v>421751</v>
      </c>
      <c r="C138" s="30" t="s">
        <v>70</v>
      </c>
      <c r="D138" s="19"/>
      <c r="E138" s="18">
        <v>3000000</v>
      </c>
      <c r="F138" s="18">
        <v>135204.79</v>
      </c>
    </row>
    <row r="139" spans="1:6" ht="29.85" customHeight="1" x14ac:dyDescent="0.2">
      <c r="A139" s="21"/>
      <c r="B139" s="16">
        <v>2475812</v>
      </c>
      <c r="C139" s="30" t="s">
        <v>71</v>
      </c>
      <c r="D139" s="19"/>
      <c r="E139" s="18">
        <v>2400000</v>
      </c>
      <c r="F139" s="18">
        <v>2535204.79</v>
      </c>
    </row>
    <row r="140" spans="1:6" ht="29.85" customHeight="1" x14ac:dyDescent="0.2">
      <c r="A140" s="21"/>
      <c r="B140" s="16">
        <v>15241731</v>
      </c>
      <c r="C140" s="30" t="s">
        <v>23</v>
      </c>
      <c r="D140" s="18">
        <v>1620000</v>
      </c>
      <c r="E140" s="19"/>
      <c r="F140" s="18">
        <v>915204.79</v>
      </c>
    </row>
    <row r="141" spans="1:6" ht="29.85" customHeight="1" x14ac:dyDescent="0.2">
      <c r="A141" s="21"/>
      <c r="B141" s="16">
        <v>80860956</v>
      </c>
      <c r="C141" s="30" t="s">
        <v>72</v>
      </c>
      <c r="D141" s="18">
        <v>13774.88</v>
      </c>
      <c r="E141" s="19"/>
      <c r="F141" s="18">
        <v>901429.91</v>
      </c>
    </row>
    <row r="142" spans="1:6" ht="29.85" customHeight="1" x14ac:dyDescent="0.2">
      <c r="A142" s="21"/>
      <c r="B142" s="16">
        <v>81660808</v>
      </c>
      <c r="C142" s="30" t="s">
        <v>72</v>
      </c>
      <c r="D142" s="18">
        <v>19522.11</v>
      </c>
      <c r="E142" s="19"/>
      <c r="F142" s="18">
        <v>881907.8</v>
      </c>
    </row>
    <row r="143" spans="1:6" ht="29.85" customHeight="1" x14ac:dyDescent="0.2">
      <c r="A143" s="21"/>
      <c r="B143" s="16">
        <v>82586139</v>
      </c>
      <c r="C143" s="30" t="s">
        <v>72</v>
      </c>
      <c r="D143" s="18">
        <v>44950.16</v>
      </c>
      <c r="E143" s="19"/>
      <c r="F143" s="18">
        <v>836957.64</v>
      </c>
    </row>
    <row r="144" spans="1:6" ht="29.85" customHeight="1" x14ac:dyDescent="0.2">
      <c r="A144" s="21"/>
      <c r="B144" s="16">
        <v>83449065</v>
      </c>
      <c r="C144" s="30" t="s">
        <v>72</v>
      </c>
      <c r="D144" s="18">
        <v>51476.69</v>
      </c>
      <c r="E144" s="19"/>
      <c r="F144" s="18">
        <v>785480.95</v>
      </c>
    </row>
    <row r="145" spans="1:6" ht="29.85" customHeight="1" x14ac:dyDescent="0.2">
      <c r="A145" s="21"/>
      <c r="B145" s="16">
        <v>84329218</v>
      </c>
      <c r="C145" s="30" t="s">
        <v>72</v>
      </c>
      <c r="D145" s="18">
        <v>62752.11</v>
      </c>
      <c r="E145" s="19"/>
      <c r="F145" s="18">
        <v>722728.84</v>
      </c>
    </row>
    <row r="146" spans="1:6" ht="29.85" customHeight="1" x14ac:dyDescent="0.2">
      <c r="A146" s="21"/>
      <c r="B146" s="16">
        <v>85200002</v>
      </c>
      <c r="C146" s="30" t="s">
        <v>72</v>
      </c>
      <c r="D146" s="18">
        <v>211904.83</v>
      </c>
      <c r="E146" s="19"/>
      <c r="F146" s="18">
        <v>510824.01</v>
      </c>
    </row>
    <row r="147" spans="1:6" ht="29.85" customHeight="1" x14ac:dyDescent="0.2">
      <c r="A147" s="21"/>
      <c r="B147" s="16">
        <v>86004477</v>
      </c>
      <c r="C147" s="30" t="s">
        <v>72</v>
      </c>
      <c r="D147" s="18">
        <v>329975.24</v>
      </c>
      <c r="E147" s="19"/>
      <c r="F147" s="18">
        <v>180848.77</v>
      </c>
    </row>
    <row r="148" spans="1:6" ht="29.85" customHeight="1" x14ac:dyDescent="0.2">
      <c r="A148" s="21"/>
      <c r="B148" s="16">
        <v>2296170</v>
      </c>
      <c r="C148" s="30" t="s">
        <v>41</v>
      </c>
      <c r="D148" s="18">
        <v>116244.87</v>
      </c>
      <c r="E148" s="19"/>
      <c r="F148" s="18">
        <v>64603.9</v>
      </c>
    </row>
    <row r="149" spans="1:6" ht="29.85" customHeight="1" x14ac:dyDescent="0.2">
      <c r="A149" s="21"/>
      <c r="B149" s="16">
        <v>185</v>
      </c>
      <c r="C149" s="30" t="s">
        <v>73</v>
      </c>
      <c r="D149" s="19"/>
      <c r="E149" s="18">
        <v>51500</v>
      </c>
      <c r="F149" s="18">
        <v>116103.9</v>
      </c>
    </row>
    <row r="150" spans="1:6" ht="21.95" customHeight="1" x14ac:dyDescent="0.2">
      <c r="A150" s="21"/>
      <c r="B150" s="16">
        <v>1364</v>
      </c>
      <c r="C150" s="17" t="s">
        <v>33</v>
      </c>
      <c r="D150" s="18">
        <v>162080</v>
      </c>
      <c r="E150" s="19"/>
      <c r="F150" s="18">
        <v>-45976.1</v>
      </c>
    </row>
    <row r="151" spans="1:6" ht="21.95" customHeight="1" x14ac:dyDescent="0.2">
      <c r="A151" s="21"/>
      <c r="B151" s="16">
        <v>1448</v>
      </c>
      <c r="C151" s="17" t="s">
        <v>33</v>
      </c>
      <c r="D151" s="18">
        <v>400000</v>
      </c>
      <c r="E151" s="19"/>
      <c r="F151" s="18">
        <v>-445976.1</v>
      </c>
    </row>
    <row r="152" spans="1:6" ht="21.95" customHeight="1" x14ac:dyDescent="0.2">
      <c r="A152" s="21"/>
      <c r="B152" s="16">
        <v>1449</v>
      </c>
      <c r="C152" s="17" t="s">
        <v>33</v>
      </c>
      <c r="D152" s="18">
        <v>400000</v>
      </c>
      <c r="E152" s="19"/>
      <c r="F152" s="18">
        <v>-845976.1</v>
      </c>
    </row>
    <row r="153" spans="1:6" ht="21.95" customHeight="1" x14ac:dyDescent="0.2">
      <c r="A153" s="21"/>
      <c r="B153" s="16">
        <v>1426</v>
      </c>
      <c r="C153" s="17" t="s">
        <v>33</v>
      </c>
      <c r="D153" s="18">
        <v>500000</v>
      </c>
      <c r="E153" s="19"/>
      <c r="F153" s="18">
        <v>-1345976.1</v>
      </c>
    </row>
    <row r="154" spans="1:6" ht="21.95" customHeight="1" x14ac:dyDescent="0.2">
      <c r="A154" s="31"/>
      <c r="B154" s="19"/>
      <c r="C154" s="17" t="s">
        <v>26</v>
      </c>
      <c r="D154" s="18">
        <v>18309</v>
      </c>
      <c r="E154" s="19"/>
      <c r="F154" s="18">
        <v>-1364285.1</v>
      </c>
    </row>
    <row r="155" spans="1:6" ht="22.35" customHeight="1" x14ac:dyDescent="0.2">
      <c r="A155" s="33">
        <v>44662</v>
      </c>
      <c r="B155" s="31"/>
      <c r="C155" s="38" t="s">
        <v>27</v>
      </c>
      <c r="D155" s="36">
        <v>40440.080000000002</v>
      </c>
      <c r="E155" s="31"/>
      <c r="F155" s="36">
        <v>-1404725.18</v>
      </c>
    </row>
    <row r="156" spans="1:6" ht="29.85" customHeight="1" x14ac:dyDescent="0.2">
      <c r="A156" s="21"/>
      <c r="B156" s="19"/>
      <c r="C156" s="30" t="s">
        <v>74</v>
      </c>
      <c r="D156" s="18">
        <v>1525.75</v>
      </c>
      <c r="E156" s="19"/>
      <c r="F156" s="18">
        <v>-1406250.93</v>
      </c>
    </row>
    <row r="157" spans="1:6" ht="29.85" customHeight="1" x14ac:dyDescent="0.2">
      <c r="A157" s="31"/>
      <c r="B157" s="19"/>
      <c r="C157" s="30" t="s">
        <v>75</v>
      </c>
      <c r="D157" s="18">
        <v>37380.879999999997</v>
      </c>
      <c r="E157" s="19"/>
      <c r="F157" s="18">
        <v>-1443631.81</v>
      </c>
    </row>
    <row r="158" spans="1:6" ht="29.85" customHeight="1" x14ac:dyDescent="0.2">
      <c r="A158" s="15">
        <v>44663</v>
      </c>
      <c r="B158" s="16">
        <v>83669583</v>
      </c>
      <c r="C158" s="30" t="s">
        <v>76</v>
      </c>
      <c r="D158" s="18">
        <v>24689.16</v>
      </c>
      <c r="E158" s="19"/>
      <c r="F158" s="18">
        <v>-1468320.97</v>
      </c>
    </row>
    <row r="159" spans="1:6" ht="29.85" customHeight="1" x14ac:dyDescent="0.2">
      <c r="A159" s="21"/>
      <c r="B159" s="16">
        <v>56385208</v>
      </c>
      <c r="C159" s="30" t="s">
        <v>77</v>
      </c>
      <c r="D159" s="18">
        <v>18309.48</v>
      </c>
      <c r="E159" s="19"/>
      <c r="F159" s="18">
        <v>-1486630.45</v>
      </c>
    </row>
    <row r="160" spans="1:6" ht="29.85" customHeight="1" x14ac:dyDescent="0.2">
      <c r="A160" s="21"/>
      <c r="B160" s="16">
        <v>185</v>
      </c>
      <c r="C160" s="30" t="s">
        <v>78</v>
      </c>
      <c r="D160" s="19"/>
      <c r="E160" s="18">
        <v>112975</v>
      </c>
      <c r="F160" s="18">
        <v>-1373655.45</v>
      </c>
    </row>
    <row r="161" spans="1:6" ht="29.85" customHeight="1" x14ac:dyDescent="0.2">
      <c r="A161" s="21"/>
      <c r="B161" s="16">
        <v>185</v>
      </c>
      <c r="C161" s="30" t="s">
        <v>79</v>
      </c>
      <c r="D161" s="19"/>
      <c r="E161" s="18">
        <v>151478</v>
      </c>
      <c r="F161" s="18">
        <v>-1222177.45</v>
      </c>
    </row>
    <row r="162" spans="1:6" ht="21.95" customHeight="1" x14ac:dyDescent="0.2">
      <c r="A162" s="21"/>
      <c r="B162" s="16">
        <v>1239</v>
      </c>
      <c r="C162" s="17" t="s">
        <v>16</v>
      </c>
      <c r="D162" s="18">
        <v>500000</v>
      </c>
      <c r="E162" s="19"/>
      <c r="F162" s="18">
        <v>-1722177.45</v>
      </c>
    </row>
    <row r="163" spans="1:6" ht="21.95" customHeight="1" x14ac:dyDescent="0.2">
      <c r="A163" s="21"/>
      <c r="B163" s="16">
        <v>546</v>
      </c>
      <c r="C163" s="17" t="s">
        <v>16</v>
      </c>
      <c r="D163" s="18">
        <v>2125000</v>
      </c>
      <c r="E163" s="19"/>
      <c r="F163" s="18">
        <v>-3847177.45</v>
      </c>
    </row>
    <row r="164" spans="1:6" ht="21.95" customHeight="1" x14ac:dyDescent="0.2">
      <c r="A164" s="21"/>
      <c r="B164" s="19"/>
      <c r="C164" s="17" t="s">
        <v>80</v>
      </c>
      <c r="D164" s="18">
        <v>2911.53</v>
      </c>
      <c r="E164" s="19"/>
      <c r="F164" s="18">
        <v>-3850088.98</v>
      </c>
    </row>
    <row r="165" spans="1:6" ht="21.95" customHeight="1" x14ac:dyDescent="0.2">
      <c r="A165" s="21"/>
      <c r="B165" s="19"/>
      <c r="C165" s="17" t="s">
        <v>18</v>
      </c>
      <c r="D165" s="22">
        <v>611.41999999999996</v>
      </c>
      <c r="E165" s="19"/>
      <c r="F165" s="18">
        <v>-3850700.4</v>
      </c>
    </row>
    <row r="166" spans="1:6" ht="21.95" customHeight="1" x14ac:dyDescent="0.2">
      <c r="A166" s="21"/>
      <c r="B166" s="19"/>
      <c r="C166" s="17" t="s">
        <v>81</v>
      </c>
      <c r="D166" s="22">
        <v>87.35</v>
      </c>
      <c r="E166" s="19"/>
      <c r="F166" s="18">
        <v>-3850787.75</v>
      </c>
    </row>
    <row r="167" spans="1:6" ht="21.95" customHeight="1" x14ac:dyDescent="0.2">
      <c r="A167" s="21"/>
      <c r="B167" s="19"/>
      <c r="C167" s="17" t="s">
        <v>17</v>
      </c>
      <c r="D167" s="22">
        <v>590</v>
      </c>
      <c r="E167" s="19"/>
      <c r="F167" s="18">
        <v>-3851377.75</v>
      </c>
    </row>
    <row r="168" spans="1:6" ht="21.95" customHeight="1" x14ac:dyDescent="0.2">
      <c r="A168" s="21"/>
      <c r="B168" s="19"/>
      <c r="C168" s="17" t="s">
        <v>18</v>
      </c>
      <c r="D168" s="22">
        <v>123.9</v>
      </c>
      <c r="E168" s="19"/>
      <c r="F168" s="18">
        <v>-3851501.65</v>
      </c>
    </row>
    <row r="169" spans="1:6" ht="26.1" customHeight="1" x14ac:dyDescent="0.2">
      <c r="A169" s="21"/>
      <c r="B169" s="23">
        <v>210667</v>
      </c>
      <c r="C169" s="24" t="s">
        <v>82</v>
      </c>
      <c r="D169" s="25"/>
      <c r="E169" s="26">
        <v>800000</v>
      </c>
      <c r="F169" s="26">
        <v>-3051501.65</v>
      </c>
    </row>
    <row r="170" spans="1:6" ht="5.25" customHeight="1" x14ac:dyDescent="0.2">
      <c r="A170" s="28"/>
      <c r="B170" s="29"/>
      <c r="C170" s="29"/>
      <c r="D170" s="29"/>
      <c r="E170" s="29"/>
      <c r="F170" s="29"/>
    </row>
    <row r="171" spans="1:6" ht="29.85" customHeight="1" x14ac:dyDescent="0.2">
      <c r="A171" s="21"/>
      <c r="B171" s="16">
        <v>247</v>
      </c>
      <c r="C171" s="30" t="s">
        <v>83</v>
      </c>
      <c r="D171" s="19"/>
      <c r="E171" s="18">
        <v>140000</v>
      </c>
      <c r="F171" s="18">
        <v>-2911501.65</v>
      </c>
    </row>
    <row r="172" spans="1:6" ht="29.85" customHeight="1" x14ac:dyDescent="0.2">
      <c r="A172" s="21"/>
      <c r="B172" s="16">
        <v>249</v>
      </c>
      <c r="C172" s="30" t="s">
        <v>83</v>
      </c>
      <c r="D172" s="19"/>
      <c r="E172" s="18">
        <v>118000</v>
      </c>
      <c r="F172" s="18">
        <v>-2793501.65</v>
      </c>
    </row>
    <row r="173" spans="1:6" ht="29.85" customHeight="1" x14ac:dyDescent="0.2">
      <c r="A173" s="21"/>
      <c r="B173" s="16">
        <v>251</v>
      </c>
      <c r="C173" s="30" t="s">
        <v>83</v>
      </c>
      <c r="D173" s="19"/>
      <c r="E173" s="18">
        <v>100000</v>
      </c>
      <c r="F173" s="18">
        <v>-2693501.65</v>
      </c>
    </row>
    <row r="174" spans="1:6" ht="29.85" customHeight="1" x14ac:dyDescent="0.2">
      <c r="A174" s="21"/>
      <c r="B174" s="16">
        <v>253</v>
      </c>
      <c r="C174" s="30" t="s">
        <v>83</v>
      </c>
      <c r="D174" s="19"/>
      <c r="E174" s="18">
        <v>102000</v>
      </c>
      <c r="F174" s="18">
        <v>-2591501.65</v>
      </c>
    </row>
    <row r="175" spans="1:6" ht="29.85" customHeight="1" x14ac:dyDescent="0.2">
      <c r="A175" s="21"/>
      <c r="B175" s="16">
        <v>255</v>
      </c>
      <c r="C175" s="30" t="s">
        <v>83</v>
      </c>
      <c r="D175" s="19"/>
      <c r="E175" s="18">
        <v>98000</v>
      </c>
      <c r="F175" s="18">
        <v>-2493501.65</v>
      </c>
    </row>
    <row r="176" spans="1:6" ht="29.85" customHeight="1" x14ac:dyDescent="0.2">
      <c r="A176" s="21"/>
      <c r="B176" s="16">
        <v>257</v>
      </c>
      <c r="C176" s="30" t="s">
        <v>83</v>
      </c>
      <c r="D176" s="19"/>
      <c r="E176" s="18">
        <v>102000</v>
      </c>
      <c r="F176" s="18">
        <v>-2391501.65</v>
      </c>
    </row>
    <row r="177" spans="1:6" ht="29.85" customHeight="1" x14ac:dyDescent="0.2">
      <c r="A177" s="21"/>
      <c r="B177" s="16">
        <v>259</v>
      </c>
      <c r="C177" s="30" t="s">
        <v>83</v>
      </c>
      <c r="D177" s="19"/>
      <c r="E177" s="18">
        <v>99000</v>
      </c>
      <c r="F177" s="18">
        <v>-2292501.65</v>
      </c>
    </row>
    <row r="178" spans="1:6" ht="29.85" customHeight="1" x14ac:dyDescent="0.2">
      <c r="A178" s="21"/>
      <c r="B178" s="16">
        <v>261</v>
      </c>
      <c r="C178" s="30" t="s">
        <v>83</v>
      </c>
      <c r="D178" s="19"/>
      <c r="E178" s="18">
        <v>101000</v>
      </c>
      <c r="F178" s="18">
        <v>-2191501.65</v>
      </c>
    </row>
    <row r="179" spans="1:6" ht="29.85" customHeight="1" x14ac:dyDescent="0.2">
      <c r="A179" s="31"/>
      <c r="B179" s="16">
        <v>2422682</v>
      </c>
      <c r="C179" s="30" t="s">
        <v>84</v>
      </c>
      <c r="D179" s="19"/>
      <c r="E179" s="18">
        <v>3900000</v>
      </c>
      <c r="F179" s="18">
        <v>1708498.35</v>
      </c>
    </row>
    <row r="180" spans="1:6" ht="30" customHeight="1" x14ac:dyDescent="0.2">
      <c r="A180" s="33">
        <v>44663</v>
      </c>
      <c r="B180" s="34">
        <v>12580589</v>
      </c>
      <c r="C180" s="35" t="s">
        <v>23</v>
      </c>
      <c r="D180" s="36">
        <v>1390000</v>
      </c>
      <c r="E180" s="31"/>
      <c r="F180" s="36">
        <v>318498.34999999998</v>
      </c>
    </row>
    <row r="181" spans="1:6" ht="29.85" customHeight="1" x14ac:dyDescent="0.2">
      <c r="A181" s="21"/>
      <c r="B181" s="16">
        <v>15205085</v>
      </c>
      <c r="C181" s="30" t="s">
        <v>85</v>
      </c>
      <c r="D181" s="19"/>
      <c r="E181" s="18">
        <v>1160000</v>
      </c>
      <c r="F181" s="18">
        <v>1478498.35</v>
      </c>
    </row>
    <row r="182" spans="1:6" ht="29.85" customHeight="1" x14ac:dyDescent="0.2">
      <c r="A182" s="21"/>
      <c r="B182" s="16">
        <v>4293538</v>
      </c>
      <c r="C182" s="30" t="s">
        <v>86</v>
      </c>
      <c r="D182" s="18">
        <v>26200</v>
      </c>
      <c r="E182" s="19"/>
      <c r="F182" s="18">
        <v>1452298.35</v>
      </c>
    </row>
    <row r="183" spans="1:6" ht="29.85" customHeight="1" x14ac:dyDescent="0.2">
      <c r="A183" s="21"/>
      <c r="B183" s="16">
        <v>4293714</v>
      </c>
      <c r="C183" s="30" t="s">
        <v>87</v>
      </c>
      <c r="D183" s="18">
        <v>185949.77</v>
      </c>
      <c r="E183" s="19"/>
      <c r="F183" s="18">
        <v>1266348.58</v>
      </c>
    </row>
    <row r="184" spans="1:6" ht="29.85" customHeight="1" x14ac:dyDescent="0.2">
      <c r="A184" s="21"/>
      <c r="B184" s="16">
        <v>15416491</v>
      </c>
      <c r="C184" s="30" t="s">
        <v>46</v>
      </c>
      <c r="D184" s="18">
        <v>550000</v>
      </c>
      <c r="E184" s="19"/>
      <c r="F184" s="18">
        <v>716348.58</v>
      </c>
    </row>
    <row r="185" spans="1:6" ht="29.85" customHeight="1" x14ac:dyDescent="0.2">
      <c r="A185" s="21"/>
      <c r="B185" s="16">
        <v>18716135</v>
      </c>
      <c r="C185" s="30" t="s">
        <v>72</v>
      </c>
      <c r="D185" s="18">
        <v>1674.45</v>
      </c>
      <c r="E185" s="19"/>
      <c r="F185" s="18">
        <v>714674.13</v>
      </c>
    </row>
    <row r="186" spans="1:6" ht="29.85" customHeight="1" x14ac:dyDescent="0.2">
      <c r="A186" s="21"/>
      <c r="B186" s="16">
        <v>79541215</v>
      </c>
      <c r="C186" s="30" t="s">
        <v>41</v>
      </c>
      <c r="D186" s="18">
        <v>155612.57999999999</v>
      </c>
      <c r="E186" s="19"/>
      <c r="F186" s="18">
        <v>559061.55000000005</v>
      </c>
    </row>
    <row r="187" spans="1:6" ht="29.85" customHeight="1" x14ac:dyDescent="0.2">
      <c r="A187" s="21"/>
      <c r="B187" s="16">
        <v>80399773</v>
      </c>
      <c r="C187" s="30" t="s">
        <v>41</v>
      </c>
      <c r="D187" s="18">
        <v>260587.8</v>
      </c>
      <c r="E187" s="19"/>
      <c r="F187" s="18">
        <v>298473.75</v>
      </c>
    </row>
    <row r="188" spans="1:6" ht="21.95" customHeight="1" x14ac:dyDescent="0.2">
      <c r="A188" s="21"/>
      <c r="B188" s="19"/>
      <c r="C188" s="17" t="s">
        <v>26</v>
      </c>
      <c r="D188" s="18">
        <v>13706.72</v>
      </c>
      <c r="E188" s="19"/>
      <c r="F188" s="18">
        <v>284767.03000000003</v>
      </c>
    </row>
    <row r="189" spans="1:6" ht="21.95" customHeight="1" x14ac:dyDescent="0.2">
      <c r="A189" s="21"/>
      <c r="B189" s="19"/>
      <c r="C189" s="17" t="s">
        <v>27</v>
      </c>
      <c r="D189" s="18">
        <v>31687.53</v>
      </c>
      <c r="E189" s="19"/>
      <c r="F189" s="18">
        <v>253079.5</v>
      </c>
    </row>
    <row r="190" spans="1:6" ht="29.85" customHeight="1" x14ac:dyDescent="0.2">
      <c r="A190" s="21"/>
      <c r="B190" s="16">
        <v>25657</v>
      </c>
      <c r="C190" s="30" t="s">
        <v>88</v>
      </c>
      <c r="D190" s="22">
        <v>50</v>
      </c>
      <c r="E190" s="19"/>
      <c r="F190" s="18">
        <v>253029.5</v>
      </c>
    </row>
    <row r="191" spans="1:6" ht="21.95" customHeight="1" x14ac:dyDescent="0.2">
      <c r="A191" s="21"/>
      <c r="B191" s="16">
        <v>25657</v>
      </c>
      <c r="C191" s="17" t="s">
        <v>18</v>
      </c>
      <c r="D191" s="22">
        <v>10.5</v>
      </c>
      <c r="E191" s="19"/>
      <c r="F191" s="18">
        <v>253019</v>
      </c>
    </row>
    <row r="192" spans="1:6" ht="29.85" customHeight="1" x14ac:dyDescent="0.2">
      <c r="A192" s="21"/>
      <c r="B192" s="16">
        <v>25658</v>
      </c>
      <c r="C192" s="30" t="s">
        <v>88</v>
      </c>
      <c r="D192" s="22">
        <v>100</v>
      </c>
      <c r="E192" s="19"/>
      <c r="F192" s="18">
        <v>252919</v>
      </c>
    </row>
    <row r="193" spans="1:6" ht="21.95" customHeight="1" x14ac:dyDescent="0.2">
      <c r="A193" s="21"/>
      <c r="B193" s="16">
        <v>25658</v>
      </c>
      <c r="C193" s="17" t="s">
        <v>18</v>
      </c>
      <c r="D193" s="22">
        <v>21</v>
      </c>
      <c r="E193" s="19"/>
      <c r="F193" s="18">
        <v>252898</v>
      </c>
    </row>
    <row r="194" spans="1:6" ht="29.85" customHeight="1" x14ac:dyDescent="0.2">
      <c r="A194" s="21"/>
      <c r="B194" s="19"/>
      <c r="C194" s="30" t="s">
        <v>89</v>
      </c>
      <c r="D194" s="18">
        <v>27984.55</v>
      </c>
      <c r="E194" s="19"/>
      <c r="F194" s="18">
        <v>224913.45</v>
      </c>
    </row>
    <row r="195" spans="1:6" ht="29.85" customHeight="1" x14ac:dyDescent="0.2">
      <c r="A195" s="31"/>
      <c r="B195" s="19"/>
      <c r="C195" s="30" t="s">
        <v>90</v>
      </c>
      <c r="D195" s="18">
        <v>1142.23</v>
      </c>
      <c r="E195" s="19"/>
      <c r="F195" s="18">
        <v>223771.22</v>
      </c>
    </row>
    <row r="196" spans="1:6" ht="21.95" customHeight="1" x14ac:dyDescent="0.2">
      <c r="A196" s="15">
        <v>44664</v>
      </c>
      <c r="B196" s="19"/>
      <c r="C196" s="17" t="s">
        <v>17</v>
      </c>
      <c r="D196" s="22">
        <v>590</v>
      </c>
      <c r="E196" s="19"/>
      <c r="F196" s="18">
        <v>223181.22</v>
      </c>
    </row>
    <row r="197" spans="1:6" ht="21.95" customHeight="1" x14ac:dyDescent="0.2">
      <c r="A197" s="21"/>
      <c r="B197" s="19"/>
      <c r="C197" s="17" t="s">
        <v>18</v>
      </c>
      <c r="D197" s="22">
        <v>123.9</v>
      </c>
      <c r="E197" s="19"/>
      <c r="F197" s="18">
        <v>223057.32</v>
      </c>
    </row>
    <row r="198" spans="1:6" ht="29.85" customHeight="1" x14ac:dyDescent="0.2">
      <c r="A198" s="21"/>
      <c r="B198" s="16">
        <v>13204067</v>
      </c>
      <c r="C198" s="30" t="s">
        <v>23</v>
      </c>
      <c r="D198" s="18">
        <v>130000</v>
      </c>
      <c r="E198" s="19"/>
      <c r="F198" s="18">
        <v>93057.32</v>
      </c>
    </row>
    <row r="199" spans="1:6" ht="29.85" customHeight="1" x14ac:dyDescent="0.2">
      <c r="A199" s="21"/>
      <c r="B199" s="16">
        <v>92435315</v>
      </c>
      <c r="C199" s="30" t="s">
        <v>91</v>
      </c>
      <c r="D199" s="19"/>
      <c r="E199" s="18">
        <v>2000000</v>
      </c>
      <c r="F199" s="18">
        <v>2093057.32</v>
      </c>
    </row>
    <row r="200" spans="1:6" ht="29.85" customHeight="1" x14ac:dyDescent="0.2">
      <c r="A200" s="21"/>
      <c r="B200" s="16">
        <v>16889913</v>
      </c>
      <c r="C200" s="30" t="s">
        <v>41</v>
      </c>
      <c r="D200" s="18">
        <v>38974.370000000003</v>
      </c>
      <c r="E200" s="19"/>
      <c r="F200" s="18">
        <v>2054082.95</v>
      </c>
    </row>
    <row r="201" spans="1:6" ht="29.85" customHeight="1" x14ac:dyDescent="0.2">
      <c r="A201" s="21"/>
      <c r="B201" s="16">
        <v>16064664</v>
      </c>
      <c r="C201" s="30" t="s">
        <v>92</v>
      </c>
      <c r="D201" s="18">
        <v>130000</v>
      </c>
      <c r="E201" s="19"/>
      <c r="F201" s="18">
        <v>1924082.95</v>
      </c>
    </row>
    <row r="202" spans="1:6" ht="26.25" customHeight="1" x14ac:dyDescent="0.2">
      <c r="A202" s="21"/>
      <c r="B202" s="23">
        <v>4112495</v>
      </c>
      <c r="C202" s="24" t="s">
        <v>57</v>
      </c>
      <c r="D202" s="26">
        <v>1900000</v>
      </c>
      <c r="E202" s="25"/>
      <c r="F202" s="26">
        <v>24082.95</v>
      </c>
    </row>
    <row r="203" spans="1:6" ht="5.25" customHeight="1" x14ac:dyDescent="0.2">
      <c r="A203" s="28"/>
      <c r="B203" s="29"/>
      <c r="C203" s="29"/>
      <c r="D203" s="29"/>
      <c r="E203" s="29"/>
      <c r="F203" s="29"/>
    </row>
    <row r="204" spans="1:6" ht="29.85" customHeight="1" x14ac:dyDescent="0.2">
      <c r="A204" s="31"/>
      <c r="B204" s="16">
        <v>9766652</v>
      </c>
      <c r="C204" s="30" t="s">
        <v>93</v>
      </c>
      <c r="D204" s="19"/>
      <c r="E204" s="18">
        <v>107368.14</v>
      </c>
      <c r="F204" s="18">
        <v>131451.09</v>
      </c>
    </row>
    <row r="205" spans="1:6" ht="30" customHeight="1" x14ac:dyDescent="0.2">
      <c r="A205" s="33">
        <v>44664</v>
      </c>
      <c r="B205" s="34">
        <v>60731002</v>
      </c>
      <c r="C205" s="35" t="s">
        <v>94</v>
      </c>
      <c r="D205" s="36">
        <v>10000</v>
      </c>
      <c r="E205" s="31"/>
      <c r="F205" s="36">
        <v>121451.09</v>
      </c>
    </row>
    <row r="206" spans="1:6" ht="29.85" customHeight="1" x14ac:dyDescent="0.2">
      <c r="A206" s="21"/>
      <c r="B206" s="16">
        <v>60731002</v>
      </c>
      <c r="C206" s="30" t="s">
        <v>94</v>
      </c>
      <c r="D206" s="18">
        <v>90000</v>
      </c>
      <c r="E206" s="19"/>
      <c r="F206" s="18">
        <v>31451.09</v>
      </c>
    </row>
    <row r="207" spans="1:6" ht="21.95" customHeight="1" x14ac:dyDescent="0.2">
      <c r="A207" s="21"/>
      <c r="B207" s="16">
        <v>663</v>
      </c>
      <c r="C207" s="17" t="s">
        <v>33</v>
      </c>
      <c r="D207" s="18">
        <v>1360468</v>
      </c>
      <c r="E207" s="19"/>
      <c r="F207" s="18">
        <v>-1329016.9099999999</v>
      </c>
    </row>
    <row r="208" spans="1:6" ht="21.95" customHeight="1" x14ac:dyDescent="0.2">
      <c r="A208" s="21"/>
      <c r="B208" s="19"/>
      <c r="C208" s="17" t="s">
        <v>26</v>
      </c>
      <c r="D208" s="18">
        <v>12644.21</v>
      </c>
      <c r="E208" s="19"/>
      <c r="F208" s="18">
        <v>-1341661.1200000001</v>
      </c>
    </row>
    <row r="209" spans="1:6" ht="21.95" customHeight="1" x14ac:dyDescent="0.2">
      <c r="A209" s="21"/>
      <c r="B209" s="19"/>
      <c r="C209" s="17" t="s">
        <v>27</v>
      </c>
      <c r="D209" s="18">
        <v>10736.79</v>
      </c>
      <c r="E209" s="19"/>
      <c r="F209" s="18">
        <v>-1352397.91</v>
      </c>
    </row>
    <row r="210" spans="1:6" ht="29.85" customHeight="1" x14ac:dyDescent="0.2">
      <c r="A210" s="21"/>
      <c r="B210" s="19"/>
      <c r="C210" s="30" t="s">
        <v>95</v>
      </c>
      <c r="D210" s="18">
        <v>1053.68</v>
      </c>
      <c r="E210" s="19"/>
      <c r="F210" s="18">
        <v>-1353451.59</v>
      </c>
    </row>
    <row r="211" spans="1:6" ht="29.85" customHeight="1" x14ac:dyDescent="0.2">
      <c r="A211" s="31"/>
      <c r="B211" s="19"/>
      <c r="C211" s="30" t="s">
        <v>96</v>
      </c>
      <c r="D211" s="18">
        <v>25815.26</v>
      </c>
      <c r="E211" s="19"/>
      <c r="F211" s="18">
        <v>-1379266.85</v>
      </c>
    </row>
    <row r="212" spans="1:6" ht="21.95" customHeight="1" x14ac:dyDescent="0.2">
      <c r="A212" s="15">
        <v>44669</v>
      </c>
      <c r="B212" s="16">
        <v>1453</v>
      </c>
      <c r="C212" s="17" t="s">
        <v>16</v>
      </c>
      <c r="D212" s="18">
        <v>21631.119999999999</v>
      </c>
      <c r="E212" s="19"/>
      <c r="F212" s="18">
        <v>-1400897.97</v>
      </c>
    </row>
    <row r="213" spans="1:6" ht="21.95" customHeight="1" x14ac:dyDescent="0.2">
      <c r="A213" s="21"/>
      <c r="B213" s="16">
        <v>1240</v>
      </c>
      <c r="C213" s="17" t="s">
        <v>16</v>
      </c>
      <c r="D213" s="18">
        <v>500000</v>
      </c>
      <c r="E213" s="19"/>
      <c r="F213" s="18">
        <v>-1900897.97</v>
      </c>
    </row>
    <row r="214" spans="1:6" ht="21.95" customHeight="1" x14ac:dyDescent="0.2">
      <c r="A214" s="21"/>
      <c r="B214" s="19"/>
      <c r="C214" s="17" t="s">
        <v>17</v>
      </c>
      <c r="D214" s="22">
        <v>590</v>
      </c>
      <c r="E214" s="19"/>
      <c r="F214" s="18">
        <v>-1901487.97</v>
      </c>
    </row>
    <row r="215" spans="1:6" ht="21.95" customHeight="1" x14ac:dyDescent="0.2">
      <c r="A215" s="21"/>
      <c r="B215" s="19"/>
      <c r="C215" s="17" t="s">
        <v>18</v>
      </c>
      <c r="D215" s="22">
        <v>123.9</v>
      </c>
      <c r="E215" s="19"/>
      <c r="F215" s="18">
        <v>-1901611.87</v>
      </c>
    </row>
    <row r="216" spans="1:6" ht="21.95" customHeight="1" x14ac:dyDescent="0.2">
      <c r="A216" s="21"/>
      <c r="B216" s="19"/>
      <c r="C216" s="17" t="s">
        <v>97</v>
      </c>
      <c r="D216" s="22">
        <v>721</v>
      </c>
      <c r="E216" s="19"/>
      <c r="F216" s="18">
        <v>-1902332.87</v>
      </c>
    </row>
    <row r="217" spans="1:6" ht="21.95" customHeight="1" x14ac:dyDescent="0.2">
      <c r="A217" s="21"/>
      <c r="B217" s="19"/>
      <c r="C217" s="17" t="s">
        <v>18</v>
      </c>
      <c r="D217" s="22">
        <v>151.41</v>
      </c>
      <c r="E217" s="19"/>
      <c r="F217" s="18">
        <v>-1902484.28</v>
      </c>
    </row>
    <row r="218" spans="1:6" ht="29.85" customHeight="1" x14ac:dyDescent="0.2">
      <c r="A218" s="21"/>
      <c r="B218" s="16">
        <v>902</v>
      </c>
      <c r="C218" s="30" t="s">
        <v>20</v>
      </c>
      <c r="D218" s="19"/>
      <c r="E218" s="18">
        <v>100000</v>
      </c>
      <c r="F218" s="18">
        <v>-1802484.28</v>
      </c>
    </row>
    <row r="219" spans="1:6" ht="29.85" customHeight="1" x14ac:dyDescent="0.2">
      <c r="A219" s="21"/>
      <c r="B219" s="16">
        <v>440</v>
      </c>
      <c r="C219" s="30" t="s">
        <v>83</v>
      </c>
      <c r="D219" s="19"/>
      <c r="E219" s="18">
        <v>99000</v>
      </c>
      <c r="F219" s="18">
        <v>-1703484.28</v>
      </c>
    </row>
    <row r="220" spans="1:6" ht="29.85" customHeight="1" x14ac:dyDescent="0.2">
      <c r="A220" s="21"/>
      <c r="B220" s="16">
        <v>442</v>
      </c>
      <c r="C220" s="30" t="s">
        <v>83</v>
      </c>
      <c r="D220" s="19"/>
      <c r="E220" s="18">
        <v>100000</v>
      </c>
      <c r="F220" s="18">
        <v>-1603484.28</v>
      </c>
    </row>
    <row r="221" spans="1:6" ht="29.85" customHeight="1" x14ac:dyDescent="0.2">
      <c r="A221" s="21"/>
      <c r="B221" s="16">
        <v>444</v>
      </c>
      <c r="C221" s="30" t="s">
        <v>83</v>
      </c>
      <c r="D221" s="19"/>
      <c r="E221" s="18">
        <v>100000</v>
      </c>
      <c r="F221" s="18">
        <v>-1503484.28</v>
      </c>
    </row>
    <row r="222" spans="1:6" ht="29.85" customHeight="1" x14ac:dyDescent="0.2">
      <c r="A222" s="21"/>
      <c r="B222" s="16">
        <v>446</v>
      </c>
      <c r="C222" s="30" t="s">
        <v>83</v>
      </c>
      <c r="D222" s="19"/>
      <c r="E222" s="18">
        <v>98000</v>
      </c>
      <c r="F222" s="18">
        <v>-1405484.28</v>
      </c>
    </row>
    <row r="223" spans="1:6" ht="29.85" customHeight="1" x14ac:dyDescent="0.2">
      <c r="A223" s="21"/>
      <c r="B223" s="16">
        <v>448</v>
      </c>
      <c r="C223" s="30" t="s">
        <v>83</v>
      </c>
      <c r="D223" s="19"/>
      <c r="E223" s="18">
        <v>97000</v>
      </c>
      <c r="F223" s="18">
        <v>-1308484.28</v>
      </c>
    </row>
    <row r="224" spans="1:6" ht="29.85" customHeight="1" x14ac:dyDescent="0.2">
      <c r="A224" s="21"/>
      <c r="B224" s="16">
        <v>450</v>
      </c>
      <c r="C224" s="30" t="s">
        <v>83</v>
      </c>
      <c r="D224" s="19"/>
      <c r="E224" s="18">
        <v>100000</v>
      </c>
      <c r="F224" s="18">
        <v>-1208484.28</v>
      </c>
    </row>
    <row r="225" spans="1:6" ht="29.85" customHeight="1" x14ac:dyDescent="0.2">
      <c r="A225" s="21"/>
      <c r="B225" s="16">
        <v>452</v>
      </c>
      <c r="C225" s="30" t="s">
        <v>83</v>
      </c>
      <c r="D225" s="19"/>
      <c r="E225" s="18">
        <v>100000</v>
      </c>
      <c r="F225" s="18">
        <v>-1108484.28</v>
      </c>
    </row>
    <row r="226" spans="1:6" ht="29.85" customHeight="1" x14ac:dyDescent="0.2">
      <c r="A226" s="21"/>
      <c r="B226" s="16">
        <v>454</v>
      </c>
      <c r="C226" s="30" t="s">
        <v>83</v>
      </c>
      <c r="D226" s="19"/>
      <c r="E226" s="18">
        <v>98000</v>
      </c>
      <c r="F226" s="18">
        <v>-1010484.28</v>
      </c>
    </row>
    <row r="227" spans="1:6" ht="29.85" customHeight="1" x14ac:dyDescent="0.2">
      <c r="A227" s="21"/>
      <c r="B227" s="16">
        <v>456</v>
      </c>
      <c r="C227" s="30" t="s">
        <v>83</v>
      </c>
      <c r="D227" s="19"/>
      <c r="E227" s="18">
        <v>99000</v>
      </c>
      <c r="F227" s="18">
        <v>-911484.28</v>
      </c>
    </row>
    <row r="228" spans="1:6" ht="29.85" customHeight="1" x14ac:dyDescent="0.2">
      <c r="A228" s="21"/>
      <c r="B228" s="16">
        <v>458</v>
      </c>
      <c r="C228" s="30" t="s">
        <v>83</v>
      </c>
      <c r="D228" s="19"/>
      <c r="E228" s="18">
        <v>46000</v>
      </c>
      <c r="F228" s="18">
        <v>-865484.28</v>
      </c>
    </row>
    <row r="229" spans="1:6" ht="29.85" customHeight="1" x14ac:dyDescent="0.2">
      <c r="A229" s="31"/>
      <c r="B229" s="16">
        <v>460</v>
      </c>
      <c r="C229" s="30" t="s">
        <v>83</v>
      </c>
      <c r="D229" s="19"/>
      <c r="E229" s="18">
        <v>45500</v>
      </c>
      <c r="F229" s="18">
        <v>-819984.28</v>
      </c>
    </row>
    <row r="230" spans="1:6" ht="30" customHeight="1" x14ac:dyDescent="0.2">
      <c r="A230" s="33">
        <v>44669</v>
      </c>
      <c r="B230" s="34">
        <v>462</v>
      </c>
      <c r="C230" s="35" t="s">
        <v>83</v>
      </c>
      <c r="D230" s="31"/>
      <c r="E230" s="36">
        <v>48500</v>
      </c>
      <c r="F230" s="36">
        <v>-771484.28</v>
      </c>
    </row>
    <row r="231" spans="1:6" ht="29.85" customHeight="1" x14ac:dyDescent="0.2">
      <c r="A231" s="21"/>
      <c r="B231" s="16">
        <v>464</v>
      </c>
      <c r="C231" s="30" t="s">
        <v>83</v>
      </c>
      <c r="D231" s="19"/>
      <c r="E231" s="18">
        <v>48500</v>
      </c>
      <c r="F231" s="18">
        <v>-722984.28</v>
      </c>
    </row>
    <row r="232" spans="1:6" ht="29.85" customHeight="1" x14ac:dyDescent="0.2">
      <c r="A232" s="21"/>
      <c r="B232" s="16">
        <v>466</v>
      </c>
      <c r="C232" s="30" t="s">
        <v>83</v>
      </c>
      <c r="D232" s="19"/>
      <c r="E232" s="18">
        <v>46000</v>
      </c>
      <c r="F232" s="18">
        <v>-676984.28</v>
      </c>
    </row>
    <row r="233" spans="1:6" ht="29.85" customHeight="1" x14ac:dyDescent="0.2">
      <c r="A233" s="21"/>
      <c r="B233" s="16">
        <v>468</v>
      </c>
      <c r="C233" s="30" t="s">
        <v>83</v>
      </c>
      <c r="D233" s="19"/>
      <c r="E233" s="18">
        <v>48500</v>
      </c>
      <c r="F233" s="18">
        <v>-628484.28</v>
      </c>
    </row>
    <row r="234" spans="1:6" ht="29.85" customHeight="1" x14ac:dyDescent="0.2">
      <c r="A234" s="21"/>
      <c r="B234" s="16">
        <v>470</v>
      </c>
      <c r="C234" s="30" t="s">
        <v>83</v>
      </c>
      <c r="D234" s="19"/>
      <c r="E234" s="18">
        <v>48000</v>
      </c>
      <c r="F234" s="18">
        <v>-580484.28</v>
      </c>
    </row>
    <row r="235" spans="1:6" ht="29.85" customHeight="1" x14ac:dyDescent="0.2">
      <c r="A235" s="21"/>
      <c r="B235" s="16">
        <v>472</v>
      </c>
      <c r="C235" s="30" t="s">
        <v>83</v>
      </c>
      <c r="D235" s="19"/>
      <c r="E235" s="18">
        <v>49500</v>
      </c>
      <c r="F235" s="18">
        <v>-530984.28</v>
      </c>
    </row>
    <row r="236" spans="1:6" ht="29.85" customHeight="1" x14ac:dyDescent="0.2">
      <c r="A236" s="21"/>
      <c r="B236" s="16">
        <v>914</v>
      </c>
      <c r="C236" s="30" t="s">
        <v>20</v>
      </c>
      <c r="D236" s="19"/>
      <c r="E236" s="18">
        <v>50000</v>
      </c>
      <c r="F236" s="18">
        <v>-480984.28</v>
      </c>
    </row>
    <row r="237" spans="1:6" ht="29.85" customHeight="1" x14ac:dyDescent="0.2">
      <c r="A237" s="21"/>
      <c r="B237" s="16">
        <v>916</v>
      </c>
      <c r="C237" s="30" t="s">
        <v>20</v>
      </c>
      <c r="D237" s="19"/>
      <c r="E237" s="18">
        <v>48500</v>
      </c>
      <c r="F237" s="18">
        <v>-432484.28</v>
      </c>
    </row>
    <row r="238" spans="1:6" ht="29.85" customHeight="1" x14ac:dyDescent="0.2">
      <c r="A238" s="21"/>
      <c r="B238" s="16">
        <v>9847753</v>
      </c>
      <c r="C238" s="30" t="s">
        <v>98</v>
      </c>
      <c r="D238" s="19"/>
      <c r="E238" s="22">
        <v>17.63</v>
      </c>
      <c r="F238" s="18">
        <v>-432466.65</v>
      </c>
    </row>
    <row r="239" spans="1:6" ht="29.85" customHeight="1" x14ac:dyDescent="0.2">
      <c r="A239" s="21"/>
      <c r="B239" s="16">
        <v>918</v>
      </c>
      <c r="C239" s="30" t="s">
        <v>20</v>
      </c>
      <c r="D239" s="19"/>
      <c r="E239" s="18">
        <v>30000</v>
      </c>
      <c r="F239" s="18">
        <v>-402466.65</v>
      </c>
    </row>
    <row r="240" spans="1:6" ht="29.85" customHeight="1" x14ac:dyDescent="0.2">
      <c r="A240" s="21"/>
      <c r="B240" s="16">
        <v>879758</v>
      </c>
      <c r="C240" s="30" t="s">
        <v>99</v>
      </c>
      <c r="D240" s="19"/>
      <c r="E240" s="18">
        <v>220000</v>
      </c>
      <c r="F240" s="18">
        <v>-182466.65</v>
      </c>
    </row>
    <row r="241" spans="1:6" ht="26.1" customHeight="1" x14ac:dyDescent="0.2">
      <c r="A241" s="21"/>
      <c r="B241" s="23">
        <v>753081</v>
      </c>
      <c r="C241" s="24" t="s">
        <v>100</v>
      </c>
      <c r="D241" s="25"/>
      <c r="E241" s="26">
        <v>310000</v>
      </c>
      <c r="F241" s="26">
        <v>127533.35</v>
      </c>
    </row>
    <row r="242" spans="1:6" ht="5.25" customHeight="1" x14ac:dyDescent="0.2">
      <c r="A242" s="28"/>
      <c r="B242" s="29"/>
      <c r="C242" s="29"/>
      <c r="D242" s="29"/>
      <c r="E242" s="29"/>
      <c r="F242" s="29"/>
    </row>
    <row r="243" spans="1:6" ht="29.85" customHeight="1" x14ac:dyDescent="0.2">
      <c r="A243" s="21"/>
      <c r="B243" s="16">
        <v>41642988</v>
      </c>
      <c r="C243" s="30" t="s">
        <v>101</v>
      </c>
      <c r="D243" s="19"/>
      <c r="E243" s="18">
        <v>3000000</v>
      </c>
      <c r="F243" s="18">
        <v>3127533.35</v>
      </c>
    </row>
    <row r="244" spans="1:6" ht="29.85" customHeight="1" x14ac:dyDescent="0.2">
      <c r="A244" s="21"/>
      <c r="B244" s="16">
        <v>15005944</v>
      </c>
      <c r="C244" s="30" t="s">
        <v>23</v>
      </c>
      <c r="D244" s="18">
        <v>3120000</v>
      </c>
      <c r="E244" s="19"/>
      <c r="F244" s="18">
        <v>7533.35</v>
      </c>
    </row>
    <row r="245" spans="1:6" ht="29.85" customHeight="1" x14ac:dyDescent="0.2">
      <c r="A245" s="21"/>
      <c r="B245" s="16">
        <v>489306</v>
      </c>
      <c r="C245" s="30" t="s">
        <v>39</v>
      </c>
      <c r="D245" s="19"/>
      <c r="E245" s="18">
        <v>10000</v>
      </c>
      <c r="F245" s="18">
        <v>17533.349999999999</v>
      </c>
    </row>
    <row r="246" spans="1:6" ht="29.85" customHeight="1" x14ac:dyDescent="0.2">
      <c r="A246" s="21"/>
      <c r="B246" s="16">
        <v>2400230</v>
      </c>
      <c r="C246" s="30" t="s">
        <v>102</v>
      </c>
      <c r="D246" s="19"/>
      <c r="E246" s="18">
        <v>120000</v>
      </c>
      <c r="F246" s="18">
        <v>137533.35</v>
      </c>
    </row>
    <row r="247" spans="1:6" ht="29.85" customHeight="1" x14ac:dyDescent="0.2">
      <c r="A247" s="21"/>
      <c r="B247" s="16">
        <v>15563913</v>
      </c>
      <c r="C247" s="30" t="s">
        <v>23</v>
      </c>
      <c r="D247" s="18">
        <v>135000</v>
      </c>
      <c r="E247" s="19"/>
      <c r="F247" s="18">
        <v>2533.35</v>
      </c>
    </row>
    <row r="248" spans="1:6" ht="29.85" customHeight="1" x14ac:dyDescent="0.2">
      <c r="A248" s="21"/>
      <c r="B248" s="16">
        <v>78904961</v>
      </c>
      <c r="C248" s="30" t="s">
        <v>103</v>
      </c>
      <c r="D248" s="19"/>
      <c r="E248" s="18">
        <v>150000</v>
      </c>
      <c r="F248" s="18">
        <v>152533.35</v>
      </c>
    </row>
    <row r="249" spans="1:6" ht="29.85" customHeight="1" x14ac:dyDescent="0.2">
      <c r="A249" s="21"/>
      <c r="B249" s="16">
        <v>4215011</v>
      </c>
      <c r="C249" s="30" t="s">
        <v>57</v>
      </c>
      <c r="D249" s="18">
        <v>150000</v>
      </c>
      <c r="E249" s="19"/>
      <c r="F249" s="18">
        <v>2533.35</v>
      </c>
    </row>
    <row r="250" spans="1:6" ht="29.85" customHeight="1" x14ac:dyDescent="0.2">
      <c r="A250" s="21"/>
      <c r="B250" s="16">
        <v>1240</v>
      </c>
      <c r="C250" s="30" t="s">
        <v>104</v>
      </c>
      <c r="D250" s="19"/>
      <c r="E250" s="18">
        <v>500000</v>
      </c>
      <c r="F250" s="18">
        <v>502533.35</v>
      </c>
    </row>
    <row r="251" spans="1:6" ht="21.95" customHeight="1" x14ac:dyDescent="0.2">
      <c r="A251" s="21"/>
      <c r="B251" s="16">
        <v>1415</v>
      </c>
      <c r="C251" s="17" t="s">
        <v>33</v>
      </c>
      <c r="D251" s="18">
        <v>60000</v>
      </c>
      <c r="E251" s="19"/>
      <c r="F251" s="18">
        <v>442533.35</v>
      </c>
    </row>
    <row r="252" spans="1:6" ht="21.95" customHeight="1" x14ac:dyDescent="0.2">
      <c r="A252" s="21"/>
      <c r="B252" s="16">
        <v>1407</v>
      </c>
      <c r="C252" s="17" t="s">
        <v>33</v>
      </c>
      <c r="D252" s="18">
        <v>100000</v>
      </c>
      <c r="E252" s="19"/>
      <c r="F252" s="18">
        <v>342533.35</v>
      </c>
    </row>
    <row r="253" spans="1:6" ht="21.95" customHeight="1" x14ac:dyDescent="0.2">
      <c r="A253" s="31"/>
      <c r="B253" s="19"/>
      <c r="C253" s="17" t="s">
        <v>105</v>
      </c>
      <c r="D253" s="19"/>
      <c r="E253" s="18">
        <v>3000</v>
      </c>
      <c r="F253" s="18">
        <v>345533.35</v>
      </c>
    </row>
    <row r="254" spans="1:6" ht="22.35" customHeight="1" x14ac:dyDescent="0.2">
      <c r="A254" s="33">
        <v>44669</v>
      </c>
      <c r="B254" s="31"/>
      <c r="C254" s="38" t="s">
        <v>27</v>
      </c>
      <c r="D254" s="36">
        <v>23790.52</v>
      </c>
      <c r="E254" s="31"/>
      <c r="F254" s="36">
        <v>321742.83</v>
      </c>
    </row>
    <row r="255" spans="1:6" ht="21.95" customHeight="1" x14ac:dyDescent="0.2">
      <c r="A255" s="21"/>
      <c r="B255" s="19"/>
      <c r="C255" s="17" t="s">
        <v>26</v>
      </c>
      <c r="D255" s="18">
        <v>27900.11</v>
      </c>
      <c r="E255" s="19"/>
      <c r="F255" s="18">
        <v>293842.71999999997</v>
      </c>
    </row>
    <row r="256" spans="1:6" ht="29.85" customHeight="1" x14ac:dyDescent="0.2">
      <c r="A256" s="21"/>
      <c r="B256" s="19"/>
      <c r="C256" s="30" t="s">
        <v>106</v>
      </c>
      <c r="D256" s="18">
        <v>2325.0100000000002</v>
      </c>
      <c r="E256" s="19"/>
      <c r="F256" s="18">
        <v>291517.71000000002</v>
      </c>
    </row>
    <row r="257" spans="1:6" ht="29.85" customHeight="1" x14ac:dyDescent="0.2">
      <c r="A257" s="31"/>
      <c r="B257" s="19"/>
      <c r="C257" s="30" t="s">
        <v>107</v>
      </c>
      <c r="D257" s="18">
        <v>56962.75</v>
      </c>
      <c r="E257" s="19"/>
      <c r="F257" s="18">
        <v>234554.96</v>
      </c>
    </row>
    <row r="258" spans="1:6" ht="21.95" customHeight="1" x14ac:dyDescent="0.2">
      <c r="A258" s="15">
        <v>44670</v>
      </c>
      <c r="B258" s="16">
        <v>1408</v>
      </c>
      <c r="C258" s="17" t="s">
        <v>16</v>
      </c>
      <c r="D258" s="18">
        <v>100000</v>
      </c>
      <c r="E258" s="19"/>
      <c r="F258" s="18">
        <v>134554.96</v>
      </c>
    </row>
    <row r="259" spans="1:6" ht="21.95" customHeight="1" x14ac:dyDescent="0.2">
      <c r="A259" s="21"/>
      <c r="B259" s="16">
        <v>1409</v>
      </c>
      <c r="C259" s="17" t="s">
        <v>16</v>
      </c>
      <c r="D259" s="18">
        <v>100000</v>
      </c>
      <c r="E259" s="19"/>
      <c r="F259" s="18">
        <v>34554.959999999999</v>
      </c>
    </row>
    <row r="260" spans="1:6" ht="21.95" customHeight="1" x14ac:dyDescent="0.2">
      <c r="A260" s="21"/>
      <c r="B260" s="16">
        <v>1242</v>
      </c>
      <c r="C260" s="17" t="s">
        <v>16</v>
      </c>
      <c r="D260" s="18">
        <v>250000</v>
      </c>
      <c r="E260" s="19"/>
      <c r="F260" s="18">
        <v>-215445.04</v>
      </c>
    </row>
    <row r="261" spans="1:6" ht="21.95" customHeight="1" x14ac:dyDescent="0.2">
      <c r="A261" s="21"/>
      <c r="B261" s="16">
        <v>1248</v>
      </c>
      <c r="C261" s="17" t="s">
        <v>16</v>
      </c>
      <c r="D261" s="18">
        <v>250000</v>
      </c>
      <c r="E261" s="19"/>
      <c r="F261" s="18">
        <v>-465445.04</v>
      </c>
    </row>
    <row r="262" spans="1:6" ht="21.95" customHeight="1" x14ac:dyDescent="0.2">
      <c r="A262" s="21"/>
      <c r="B262" s="16">
        <v>1433</v>
      </c>
      <c r="C262" s="17" t="s">
        <v>16</v>
      </c>
      <c r="D262" s="18">
        <v>250000</v>
      </c>
      <c r="E262" s="19"/>
      <c r="F262" s="18">
        <v>-715445.04</v>
      </c>
    </row>
    <row r="263" spans="1:6" ht="21.95" customHeight="1" x14ac:dyDescent="0.2">
      <c r="A263" s="21"/>
      <c r="B263" s="16">
        <v>1450</v>
      </c>
      <c r="C263" s="17" t="s">
        <v>16</v>
      </c>
      <c r="D263" s="18">
        <v>400000</v>
      </c>
      <c r="E263" s="19"/>
      <c r="F263" s="18">
        <v>-1115445.04</v>
      </c>
    </row>
    <row r="264" spans="1:6" ht="21.95" customHeight="1" x14ac:dyDescent="0.2">
      <c r="A264" s="21"/>
      <c r="B264" s="19"/>
      <c r="C264" s="17" t="s">
        <v>17</v>
      </c>
      <c r="D264" s="22">
        <v>590</v>
      </c>
      <c r="E264" s="19"/>
      <c r="F264" s="18">
        <v>-1116035.04</v>
      </c>
    </row>
    <row r="265" spans="1:6" ht="21.95" customHeight="1" x14ac:dyDescent="0.2">
      <c r="A265" s="21"/>
      <c r="B265" s="19"/>
      <c r="C265" s="17" t="s">
        <v>18</v>
      </c>
      <c r="D265" s="22">
        <v>123.9</v>
      </c>
      <c r="E265" s="19"/>
      <c r="F265" s="18">
        <v>-1116158.94</v>
      </c>
    </row>
    <row r="266" spans="1:6" ht="21.95" customHeight="1" x14ac:dyDescent="0.2">
      <c r="A266" s="21"/>
      <c r="B266" s="19"/>
      <c r="C266" s="17" t="s">
        <v>97</v>
      </c>
      <c r="D266" s="18">
        <v>1851.17</v>
      </c>
      <c r="E266" s="19"/>
      <c r="F266" s="18">
        <v>-1118010.1100000001</v>
      </c>
    </row>
    <row r="267" spans="1:6" ht="21.95" customHeight="1" x14ac:dyDescent="0.2">
      <c r="A267" s="21"/>
      <c r="B267" s="19"/>
      <c r="C267" s="17" t="s">
        <v>18</v>
      </c>
      <c r="D267" s="22">
        <v>388.75</v>
      </c>
      <c r="E267" s="19"/>
      <c r="F267" s="18">
        <v>-1118398.8600000001</v>
      </c>
    </row>
    <row r="268" spans="1:6" ht="29.85" customHeight="1" x14ac:dyDescent="0.2">
      <c r="A268" s="21"/>
      <c r="B268" s="16">
        <v>917021</v>
      </c>
      <c r="C268" s="30" t="s">
        <v>31</v>
      </c>
      <c r="D268" s="19"/>
      <c r="E268" s="18">
        <v>6500000</v>
      </c>
      <c r="F268" s="18">
        <v>5381601.1399999997</v>
      </c>
    </row>
    <row r="269" spans="1:6" ht="29.85" customHeight="1" x14ac:dyDescent="0.2">
      <c r="A269" s="21"/>
      <c r="B269" s="16">
        <v>2423665</v>
      </c>
      <c r="C269" s="30" t="s">
        <v>108</v>
      </c>
      <c r="D269" s="19"/>
      <c r="E269" s="18">
        <v>5000000</v>
      </c>
      <c r="F269" s="18">
        <v>10381601.140000001</v>
      </c>
    </row>
    <row r="270" spans="1:6" ht="29.85" customHeight="1" x14ac:dyDescent="0.2">
      <c r="A270" s="21"/>
      <c r="B270" s="16">
        <v>208108</v>
      </c>
      <c r="C270" s="30" t="s">
        <v>109</v>
      </c>
      <c r="D270" s="19"/>
      <c r="E270" s="18">
        <v>6263739</v>
      </c>
      <c r="F270" s="18">
        <v>16645340.140000001</v>
      </c>
    </row>
    <row r="271" spans="1:6" ht="29.85" customHeight="1" x14ac:dyDescent="0.2">
      <c r="A271" s="21"/>
      <c r="B271" s="16">
        <v>50333901</v>
      </c>
      <c r="C271" s="30" t="s">
        <v>110</v>
      </c>
      <c r="D271" s="19"/>
      <c r="E271" s="18">
        <v>1522843</v>
      </c>
      <c r="F271" s="18">
        <v>18168183.140000001</v>
      </c>
    </row>
    <row r="272" spans="1:6" ht="29.85" customHeight="1" x14ac:dyDescent="0.2">
      <c r="A272" s="21"/>
      <c r="B272" s="16">
        <v>94319437</v>
      </c>
      <c r="C272" s="30" t="s">
        <v>111</v>
      </c>
      <c r="D272" s="19"/>
      <c r="E272" s="18">
        <v>5200000</v>
      </c>
      <c r="F272" s="18">
        <v>23368183.140000001</v>
      </c>
    </row>
    <row r="273" spans="1:6" ht="29.85" customHeight="1" x14ac:dyDescent="0.2">
      <c r="A273" s="21"/>
      <c r="B273" s="16">
        <v>215628</v>
      </c>
      <c r="C273" s="30" t="s">
        <v>112</v>
      </c>
      <c r="D273" s="19"/>
      <c r="E273" s="18">
        <v>5000000</v>
      </c>
      <c r="F273" s="18">
        <v>28368183.140000001</v>
      </c>
    </row>
    <row r="274" spans="1:6" ht="29.85" customHeight="1" x14ac:dyDescent="0.2">
      <c r="A274" s="21"/>
      <c r="B274" s="16">
        <v>55676380</v>
      </c>
      <c r="C274" s="30" t="s">
        <v>113</v>
      </c>
      <c r="D274" s="19"/>
      <c r="E274" s="18">
        <v>2600000</v>
      </c>
      <c r="F274" s="18">
        <v>30968183.140000001</v>
      </c>
    </row>
    <row r="275" spans="1:6" ht="29.85" customHeight="1" x14ac:dyDescent="0.2">
      <c r="A275" s="21"/>
      <c r="B275" s="16">
        <v>86141786</v>
      </c>
      <c r="C275" s="30" t="s">
        <v>113</v>
      </c>
      <c r="D275" s="19"/>
      <c r="E275" s="18">
        <v>1434419</v>
      </c>
      <c r="F275" s="18">
        <v>32402602.140000001</v>
      </c>
    </row>
    <row r="276" spans="1:6" ht="29.85" customHeight="1" x14ac:dyDescent="0.2">
      <c r="A276" s="21"/>
      <c r="B276" s="16">
        <v>217399</v>
      </c>
      <c r="C276" s="30" t="s">
        <v>114</v>
      </c>
      <c r="D276" s="19"/>
      <c r="E276" s="18">
        <v>576000</v>
      </c>
      <c r="F276" s="18">
        <v>32978602.140000001</v>
      </c>
    </row>
    <row r="277" spans="1:6" ht="29.85" customHeight="1" x14ac:dyDescent="0.2">
      <c r="A277" s="21"/>
      <c r="B277" s="16">
        <v>496432</v>
      </c>
      <c r="C277" s="30" t="s">
        <v>115</v>
      </c>
      <c r="D277" s="19"/>
      <c r="E277" s="18">
        <v>1400000</v>
      </c>
      <c r="F277" s="18">
        <v>34378602.140000001</v>
      </c>
    </row>
    <row r="278" spans="1:6" ht="29.85" customHeight="1" x14ac:dyDescent="0.2">
      <c r="A278" s="31"/>
      <c r="B278" s="16">
        <v>5099604</v>
      </c>
      <c r="C278" s="30" t="s">
        <v>116</v>
      </c>
      <c r="D278" s="19"/>
      <c r="E278" s="18">
        <v>3100000</v>
      </c>
      <c r="F278" s="18">
        <v>37478602.140000001</v>
      </c>
    </row>
    <row r="279" spans="1:6" ht="30" customHeight="1" x14ac:dyDescent="0.2">
      <c r="A279" s="33">
        <v>44670</v>
      </c>
      <c r="B279" s="34">
        <v>885904</v>
      </c>
      <c r="C279" s="35" t="s">
        <v>117</v>
      </c>
      <c r="D279" s="31"/>
      <c r="E279" s="36">
        <v>1000000</v>
      </c>
      <c r="F279" s="36">
        <v>38478602.140000001</v>
      </c>
    </row>
    <row r="280" spans="1:6" ht="29.85" customHeight="1" x14ac:dyDescent="0.2">
      <c r="A280" s="21"/>
      <c r="B280" s="16">
        <v>885910</v>
      </c>
      <c r="C280" s="30" t="s">
        <v>118</v>
      </c>
      <c r="D280" s="19"/>
      <c r="E280" s="18">
        <v>400000</v>
      </c>
      <c r="F280" s="18">
        <v>38878602.140000001</v>
      </c>
    </row>
    <row r="281" spans="1:6" ht="29.85" customHeight="1" x14ac:dyDescent="0.2">
      <c r="A281" s="21"/>
      <c r="B281" s="16">
        <v>38887022</v>
      </c>
      <c r="C281" s="30" t="s">
        <v>119</v>
      </c>
      <c r="D281" s="18">
        <v>9000000</v>
      </c>
      <c r="E281" s="19"/>
      <c r="F281" s="18">
        <v>29878602.140000001</v>
      </c>
    </row>
    <row r="282" spans="1:6" ht="29.85" customHeight="1" x14ac:dyDescent="0.2">
      <c r="A282" s="21"/>
      <c r="B282" s="16">
        <v>7533727</v>
      </c>
      <c r="C282" s="30" t="s">
        <v>119</v>
      </c>
      <c r="D282" s="18">
        <v>212100</v>
      </c>
      <c r="E282" s="19"/>
      <c r="F282" s="18">
        <v>29666502.140000001</v>
      </c>
    </row>
    <row r="283" spans="1:6" ht="29.85" customHeight="1" x14ac:dyDescent="0.2">
      <c r="A283" s="21"/>
      <c r="B283" s="16">
        <v>71932263</v>
      </c>
      <c r="C283" s="30" t="s">
        <v>119</v>
      </c>
      <c r="D283" s="18">
        <v>9000001</v>
      </c>
      <c r="E283" s="19"/>
      <c r="F283" s="18">
        <v>20666501.140000001</v>
      </c>
    </row>
    <row r="284" spans="1:6" ht="29.85" customHeight="1" x14ac:dyDescent="0.2">
      <c r="A284" s="21"/>
      <c r="B284" s="16">
        <v>16177133</v>
      </c>
      <c r="C284" s="30" t="s">
        <v>119</v>
      </c>
      <c r="D284" s="18">
        <v>9000002</v>
      </c>
      <c r="E284" s="19"/>
      <c r="F284" s="18">
        <v>11666499.140000001</v>
      </c>
    </row>
    <row r="285" spans="1:6" ht="29.85" customHeight="1" x14ac:dyDescent="0.2">
      <c r="A285" s="21"/>
      <c r="B285" s="16">
        <v>886432</v>
      </c>
      <c r="C285" s="30" t="s">
        <v>120</v>
      </c>
      <c r="D285" s="19"/>
      <c r="E285" s="18">
        <v>300000</v>
      </c>
      <c r="F285" s="18">
        <v>11966499.140000001</v>
      </c>
    </row>
    <row r="286" spans="1:6" ht="29.85" customHeight="1" x14ac:dyDescent="0.2">
      <c r="A286" s="21"/>
      <c r="B286" s="16">
        <v>5906857</v>
      </c>
      <c r="C286" s="30" t="s">
        <v>119</v>
      </c>
      <c r="D286" s="18">
        <v>9000003</v>
      </c>
      <c r="E286" s="19"/>
      <c r="F286" s="18">
        <v>2966496.14</v>
      </c>
    </row>
    <row r="287" spans="1:6" ht="29.85" customHeight="1" x14ac:dyDescent="0.2">
      <c r="A287" s="21"/>
      <c r="B287" s="16">
        <v>2841546</v>
      </c>
      <c r="C287" s="30" t="s">
        <v>119</v>
      </c>
      <c r="D287" s="18">
        <v>2700000</v>
      </c>
      <c r="E287" s="19"/>
      <c r="F287" s="18">
        <v>266496.14</v>
      </c>
    </row>
    <row r="288" spans="1:6" ht="29.85" customHeight="1" x14ac:dyDescent="0.2">
      <c r="A288" s="21"/>
      <c r="B288" s="16">
        <v>83880682</v>
      </c>
      <c r="C288" s="30" t="s">
        <v>121</v>
      </c>
      <c r="D288" s="19"/>
      <c r="E288" s="18">
        <v>335000</v>
      </c>
      <c r="F288" s="18">
        <v>601496.14</v>
      </c>
    </row>
    <row r="289" spans="1:6" ht="29.85" customHeight="1" x14ac:dyDescent="0.2">
      <c r="A289" s="21"/>
      <c r="B289" s="16">
        <v>17167774</v>
      </c>
      <c r="C289" s="30" t="s">
        <v>46</v>
      </c>
      <c r="D289" s="18">
        <v>60000</v>
      </c>
      <c r="E289" s="19"/>
      <c r="F289" s="18">
        <v>541496.14</v>
      </c>
    </row>
    <row r="290" spans="1:6" ht="21.95" customHeight="1" x14ac:dyDescent="0.2">
      <c r="A290" s="21"/>
      <c r="B290" s="16">
        <v>1224</v>
      </c>
      <c r="C290" s="17" t="s">
        <v>33</v>
      </c>
      <c r="D290" s="18">
        <v>150000</v>
      </c>
      <c r="E290" s="19"/>
      <c r="F290" s="18">
        <v>391496.14</v>
      </c>
    </row>
    <row r="291" spans="1:6" ht="21.95" customHeight="1" x14ac:dyDescent="0.2">
      <c r="A291" s="21"/>
      <c r="B291" s="19"/>
      <c r="C291" s="17" t="s">
        <v>27</v>
      </c>
      <c r="D291" s="18">
        <v>243206.09</v>
      </c>
      <c r="E291" s="19"/>
      <c r="F291" s="18">
        <v>148290.04999999999</v>
      </c>
    </row>
    <row r="292" spans="1:6" ht="21.95" customHeight="1" x14ac:dyDescent="0.2">
      <c r="A292" s="21"/>
      <c r="B292" s="19"/>
      <c r="C292" s="17" t="s">
        <v>26</v>
      </c>
      <c r="D292" s="18">
        <v>233592</v>
      </c>
      <c r="E292" s="19"/>
      <c r="F292" s="18">
        <v>-85301.95</v>
      </c>
    </row>
    <row r="293" spans="1:6" ht="29.85" customHeight="1" x14ac:dyDescent="0.2">
      <c r="A293" s="21"/>
      <c r="B293" s="19"/>
      <c r="C293" s="30" t="s">
        <v>122</v>
      </c>
      <c r="D293" s="18">
        <v>19466</v>
      </c>
      <c r="E293" s="19"/>
      <c r="F293" s="18">
        <v>-104767.95</v>
      </c>
    </row>
    <row r="294" spans="1:6" ht="29.85" customHeight="1" x14ac:dyDescent="0.2">
      <c r="A294" s="31"/>
      <c r="B294" s="19"/>
      <c r="C294" s="30" t="s">
        <v>123</v>
      </c>
      <c r="D294" s="18">
        <v>476917.01</v>
      </c>
      <c r="E294" s="19"/>
      <c r="F294" s="18">
        <v>-581684.96</v>
      </c>
    </row>
    <row r="295" spans="1:6" ht="29.85" customHeight="1" x14ac:dyDescent="0.2">
      <c r="A295" s="15">
        <v>44671</v>
      </c>
      <c r="B295" s="16">
        <v>71760977</v>
      </c>
      <c r="C295" s="30" t="s">
        <v>41</v>
      </c>
      <c r="D295" s="18">
        <v>59664.84</v>
      </c>
      <c r="E295" s="19"/>
      <c r="F295" s="18">
        <v>-641349.80000000005</v>
      </c>
    </row>
    <row r="296" spans="1:6" ht="29.85" customHeight="1" x14ac:dyDescent="0.2">
      <c r="A296" s="21"/>
      <c r="B296" s="16">
        <v>72671317</v>
      </c>
      <c r="C296" s="30" t="s">
        <v>41</v>
      </c>
      <c r="D296" s="18">
        <v>175002.7</v>
      </c>
      <c r="E296" s="19"/>
      <c r="F296" s="18">
        <v>-816352.5</v>
      </c>
    </row>
    <row r="297" spans="1:6" ht="29.85" customHeight="1" x14ac:dyDescent="0.2">
      <c r="A297" s="21"/>
      <c r="B297" s="16">
        <v>73649309</v>
      </c>
      <c r="C297" s="30" t="s">
        <v>41</v>
      </c>
      <c r="D297" s="18">
        <v>175944.69</v>
      </c>
      <c r="E297" s="19"/>
      <c r="F297" s="18">
        <v>-992297.19</v>
      </c>
    </row>
    <row r="298" spans="1:6" ht="21.95" customHeight="1" x14ac:dyDescent="0.2">
      <c r="A298" s="21"/>
      <c r="B298" s="16">
        <v>1410</v>
      </c>
      <c r="C298" s="17" t="s">
        <v>16</v>
      </c>
      <c r="D298" s="18">
        <v>100000</v>
      </c>
      <c r="E298" s="19"/>
      <c r="F298" s="18">
        <v>-1092297.19</v>
      </c>
    </row>
    <row r="299" spans="1:6" ht="26.25" customHeight="1" x14ac:dyDescent="0.2">
      <c r="A299" s="21"/>
      <c r="B299" s="23">
        <v>207441</v>
      </c>
      <c r="C299" s="24" t="s">
        <v>124</v>
      </c>
      <c r="D299" s="25"/>
      <c r="E299" s="26">
        <v>700000</v>
      </c>
      <c r="F299" s="26">
        <v>-392297.19</v>
      </c>
    </row>
    <row r="300" spans="1:6" ht="5.25" customHeight="1" x14ac:dyDescent="0.2">
      <c r="A300" s="28"/>
      <c r="B300" s="29"/>
      <c r="C300" s="29"/>
      <c r="D300" s="29"/>
      <c r="E300" s="29"/>
      <c r="F300" s="29"/>
    </row>
    <row r="301" spans="1:6" ht="29.85" customHeight="1" x14ac:dyDescent="0.2">
      <c r="A301" s="21"/>
      <c r="B301" s="16">
        <v>524519</v>
      </c>
      <c r="C301" s="30" t="s">
        <v>39</v>
      </c>
      <c r="D301" s="19"/>
      <c r="E301" s="18">
        <v>150000</v>
      </c>
      <c r="F301" s="18">
        <v>-242297.19</v>
      </c>
    </row>
    <row r="302" spans="1:6" ht="29.85" customHeight="1" x14ac:dyDescent="0.2">
      <c r="A302" s="31"/>
      <c r="B302" s="16">
        <v>514819</v>
      </c>
      <c r="C302" s="30" t="s">
        <v>39</v>
      </c>
      <c r="D302" s="19"/>
      <c r="E302" s="18">
        <v>250000</v>
      </c>
      <c r="F302" s="18">
        <v>7702.81</v>
      </c>
    </row>
    <row r="303" spans="1:6" ht="26.85" customHeight="1" x14ac:dyDescent="0.2">
      <c r="A303" s="33">
        <v>44671</v>
      </c>
      <c r="B303" s="40">
        <v>753644</v>
      </c>
      <c r="C303" s="41" t="s">
        <v>100</v>
      </c>
      <c r="D303" s="21"/>
      <c r="E303" s="42">
        <v>110000</v>
      </c>
      <c r="F303" s="42">
        <v>117702.81</v>
      </c>
    </row>
    <row r="304" spans="1:6" ht="5.25" customHeight="1" x14ac:dyDescent="0.2">
      <c r="A304" s="28"/>
      <c r="B304" s="29"/>
      <c r="C304" s="29"/>
      <c r="D304" s="29"/>
      <c r="E304" s="29"/>
      <c r="F304" s="29"/>
    </row>
    <row r="305" spans="1:6" ht="29.85" customHeight="1" x14ac:dyDescent="0.2">
      <c r="A305" s="21"/>
      <c r="B305" s="16">
        <v>30920783</v>
      </c>
      <c r="C305" s="30" t="s">
        <v>125</v>
      </c>
      <c r="D305" s="18">
        <v>62000</v>
      </c>
      <c r="E305" s="19"/>
      <c r="F305" s="18">
        <v>55702.81</v>
      </c>
    </row>
    <row r="306" spans="1:6" ht="29.85" customHeight="1" x14ac:dyDescent="0.2">
      <c r="A306" s="21"/>
      <c r="B306" s="16">
        <v>22175637</v>
      </c>
      <c r="C306" s="30" t="s">
        <v>126</v>
      </c>
      <c r="D306" s="18">
        <v>50000</v>
      </c>
      <c r="E306" s="19"/>
      <c r="F306" s="18">
        <v>5702.81</v>
      </c>
    </row>
    <row r="307" spans="1:6" ht="21.95" customHeight="1" x14ac:dyDescent="0.2">
      <c r="A307" s="31"/>
      <c r="B307" s="19"/>
      <c r="C307" s="17" t="s">
        <v>27</v>
      </c>
      <c r="D307" s="18">
        <v>6713.98</v>
      </c>
      <c r="E307" s="19"/>
      <c r="F307" s="18">
        <v>-1011.17</v>
      </c>
    </row>
    <row r="308" spans="1:6" ht="21.95" customHeight="1" x14ac:dyDescent="0.2">
      <c r="A308" s="15">
        <v>44672</v>
      </c>
      <c r="B308" s="16">
        <v>1411</v>
      </c>
      <c r="C308" s="17" t="s">
        <v>16</v>
      </c>
      <c r="D308" s="18">
        <v>100000</v>
      </c>
      <c r="E308" s="19"/>
      <c r="F308" s="18">
        <v>-101011.17</v>
      </c>
    </row>
    <row r="309" spans="1:6" ht="21.95" customHeight="1" x14ac:dyDescent="0.2">
      <c r="A309" s="21"/>
      <c r="B309" s="16">
        <v>1241</v>
      </c>
      <c r="C309" s="17" t="s">
        <v>16</v>
      </c>
      <c r="D309" s="18">
        <v>250000</v>
      </c>
      <c r="E309" s="19"/>
      <c r="F309" s="18">
        <v>-351011.17</v>
      </c>
    </row>
    <row r="310" spans="1:6" ht="21.95" customHeight="1" x14ac:dyDescent="0.2">
      <c r="A310" s="21"/>
      <c r="B310" s="16">
        <v>1240</v>
      </c>
      <c r="C310" s="17" t="s">
        <v>16</v>
      </c>
      <c r="D310" s="18">
        <v>500000</v>
      </c>
      <c r="E310" s="19"/>
      <c r="F310" s="18">
        <v>-851011.17</v>
      </c>
    </row>
    <row r="311" spans="1:6" ht="21.95" customHeight="1" x14ac:dyDescent="0.2">
      <c r="A311" s="21"/>
      <c r="B311" s="16">
        <v>1202</v>
      </c>
      <c r="C311" s="17" t="s">
        <v>16</v>
      </c>
      <c r="D311" s="18">
        <v>520000</v>
      </c>
      <c r="E311" s="19"/>
      <c r="F311" s="18">
        <v>-1371011.17</v>
      </c>
    </row>
    <row r="312" spans="1:6" ht="21.95" customHeight="1" x14ac:dyDescent="0.2">
      <c r="A312" s="21"/>
      <c r="B312" s="16">
        <v>664</v>
      </c>
      <c r="C312" s="17" t="s">
        <v>16</v>
      </c>
      <c r="D312" s="18">
        <v>1360468</v>
      </c>
      <c r="E312" s="19"/>
      <c r="F312" s="18">
        <v>-2731479.17</v>
      </c>
    </row>
    <row r="313" spans="1:6" ht="21.95" customHeight="1" x14ac:dyDescent="0.2">
      <c r="A313" s="21"/>
      <c r="B313" s="19"/>
      <c r="C313" s="17" t="s">
        <v>17</v>
      </c>
      <c r="D313" s="22">
        <v>129.79</v>
      </c>
      <c r="E313" s="19"/>
      <c r="F313" s="18">
        <v>-2731608.96</v>
      </c>
    </row>
    <row r="314" spans="1:6" ht="21.95" customHeight="1" x14ac:dyDescent="0.2">
      <c r="A314" s="21"/>
      <c r="B314" s="19"/>
      <c r="C314" s="17" t="s">
        <v>18</v>
      </c>
      <c r="D314" s="22">
        <v>27.26</v>
      </c>
      <c r="E314" s="19"/>
      <c r="F314" s="18">
        <v>-2731636.22</v>
      </c>
    </row>
    <row r="315" spans="1:6" ht="29.85" customHeight="1" x14ac:dyDescent="0.2">
      <c r="A315" s="21"/>
      <c r="B315" s="16">
        <v>534338</v>
      </c>
      <c r="C315" s="30" t="s">
        <v>127</v>
      </c>
      <c r="D315" s="19"/>
      <c r="E315" s="18">
        <v>3900000</v>
      </c>
      <c r="F315" s="18">
        <v>1168363.78</v>
      </c>
    </row>
    <row r="316" spans="1:6" ht="29.85" customHeight="1" x14ac:dyDescent="0.2">
      <c r="A316" s="21"/>
      <c r="B316" s="16">
        <v>14069471</v>
      </c>
      <c r="C316" s="30" t="s">
        <v>128</v>
      </c>
      <c r="D316" s="19"/>
      <c r="E316" s="18">
        <v>1265741.98</v>
      </c>
      <c r="F316" s="18">
        <v>2434105.7599999998</v>
      </c>
    </row>
    <row r="317" spans="1:6" ht="29.85" customHeight="1" x14ac:dyDescent="0.2">
      <c r="A317" s="21"/>
      <c r="B317" s="16">
        <v>753884</v>
      </c>
      <c r="C317" s="30" t="s">
        <v>129</v>
      </c>
      <c r="D317" s="19"/>
      <c r="E317" s="18">
        <v>3800000</v>
      </c>
      <c r="F317" s="18">
        <v>6234105.7599999998</v>
      </c>
    </row>
    <row r="318" spans="1:6" ht="29.85" customHeight="1" x14ac:dyDescent="0.2">
      <c r="A318" s="21"/>
      <c r="B318" s="16">
        <v>78527421</v>
      </c>
      <c r="C318" s="30" t="s">
        <v>41</v>
      </c>
      <c r="D318" s="18">
        <v>22501.9</v>
      </c>
      <c r="E318" s="19"/>
      <c r="F318" s="18">
        <v>6211603.8600000003</v>
      </c>
    </row>
    <row r="319" spans="1:6" ht="29.85" customHeight="1" x14ac:dyDescent="0.2">
      <c r="A319" s="21"/>
      <c r="B319" s="16">
        <v>80472472</v>
      </c>
      <c r="C319" s="30" t="s">
        <v>41</v>
      </c>
      <c r="D319" s="18">
        <v>23174.16</v>
      </c>
      <c r="E319" s="19"/>
      <c r="F319" s="18">
        <v>6188429.7000000002</v>
      </c>
    </row>
    <row r="320" spans="1:6" ht="29.85" customHeight="1" x14ac:dyDescent="0.2">
      <c r="A320" s="21"/>
      <c r="B320" s="16">
        <v>82105103</v>
      </c>
      <c r="C320" s="30" t="s">
        <v>41</v>
      </c>
      <c r="D320" s="18">
        <v>23449.16</v>
      </c>
      <c r="E320" s="19"/>
      <c r="F320" s="18">
        <v>6164980.54</v>
      </c>
    </row>
    <row r="321" spans="1:6" ht="29.85" customHeight="1" x14ac:dyDescent="0.2">
      <c r="A321" s="21"/>
      <c r="B321" s="16">
        <v>82882385</v>
      </c>
      <c r="C321" s="30" t="s">
        <v>41</v>
      </c>
      <c r="D321" s="18">
        <v>26259.8</v>
      </c>
      <c r="E321" s="19"/>
      <c r="F321" s="18">
        <v>6138720.7400000002</v>
      </c>
    </row>
    <row r="322" spans="1:6" ht="29.85" customHeight="1" x14ac:dyDescent="0.2">
      <c r="A322" s="21"/>
      <c r="B322" s="16">
        <v>83628570</v>
      </c>
      <c r="C322" s="30" t="s">
        <v>41</v>
      </c>
      <c r="D322" s="18">
        <v>29056.26</v>
      </c>
      <c r="E322" s="19"/>
      <c r="F322" s="18">
        <v>6109664.4800000004</v>
      </c>
    </row>
    <row r="323" spans="1:6" ht="29.85" customHeight="1" x14ac:dyDescent="0.2">
      <c r="A323" s="21"/>
      <c r="B323" s="16">
        <v>84515566</v>
      </c>
      <c r="C323" s="30" t="s">
        <v>41</v>
      </c>
      <c r="D323" s="18">
        <v>33319</v>
      </c>
      <c r="E323" s="19"/>
      <c r="F323" s="18">
        <v>6076345.4800000004</v>
      </c>
    </row>
    <row r="324" spans="1:6" ht="29.85" customHeight="1" x14ac:dyDescent="0.2">
      <c r="A324" s="21"/>
      <c r="B324" s="16">
        <v>85273089</v>
      </c>
      <c r="C324" s="30" t="s">
        <v>41</v>
      </c>
      <c r="D324" s="18">
        <v>43974.879999999997</v>
      </c>
      <c r="E324" s="19"/>
      <c r="F324" s="18">
        <v>6032370.5999999996</v>
      </c>
    </row>
    <row r="325" spans="1:6" ht="29.85" customHeight="1" x14ac:dyDescent="0.2">
      <c r="A325" s="21"/>
      <c r="B325" s="16">
        <v>86571504</v>
      </c>
      <c r="C325" s="30" t="s">
        <v>41</v>
      </c>
      <c r="D325" s="18">
        <v>59021.02</v>
      </c>
      <c r="E325" s="19"/>
      <c r="F325" s="18">
        <v>5973349.5800000001</v>
      </c>
    </row>
    <row r="326" spans="1:6" ht="29.85" customHeight="1" x14ac:dyDescent="0.2">
      <c r="A326" s="21"/>
      <c r="B326" s="16">
        <v>87322618</v>
      </c>
      <c r="C326" s="30" t="s">
        <v>41</v>
      </c>
      <c r="D326" s="18">
        <v>68266.5</v>
      </c>
      <c r="E326" s="19"/>
      <c r="F326" s="18">
        <v>5905083.0800000001</v>
      </c>
    </row>
    <row r="327" spans="1:6" ht="29.85" customHeight="1" x14ac:dyDescent="0.2">
      <c r="A327" s="31"/>
      <c r="B327" s="16">
        <v>2469601</v>
      </c>
      <c r="C327" s="30" t="s">
        <v>130</v>
      </c>
      <c r="D327" s="19"/>
      <c r="E327" s="18">
        <v>3500000</v>
      </c>
      <c r="F327" s="18">
        <v>9405083.0800000001</v>
      </c>
    </row>
    <row r="328" spans="1:6" ht="21" customHeight="1" x14ac:dyDescent="0.2"/>
    <row r="329" spans="1:6" ht="30" customHeight="1" x14ac:dyDescent="0.2">
      <c r="A329" s="33">
        <v>44672</v>
      </c>
      <c r="B329" s="34">
        <v>90070335</v>
      </c>
      <c r="C329" s="35" t="s">
        <v>131</v>
      </c>
      <c r="D329" s="36">
        <v>61776.27</v>
      </c>
      <c r="E329" s="31"/>
      <c r="F329" s="36">
        <v>9343306.8100000005</v>
      </c>
    </row>
    <row r="330" spans="1:6" ht="29.85" customHeight="1" x14ac:dyDescent="0.2">
      <c r="A330" s="21"/>
      <c r="B330" s="16">
        <v>5603460</v>
      </c>
      <c r="C330" s="30" t="s">
        <v>132</v>
      </c>
      <c r="D330" s="19"/>
      <c r="E330" s="18">
        <v>133555.97</v>
      </c>
      <c r="F330" s="18">
        <v>9476862.7799999993</v>
      </c>
    </row>
    <row r="331" spans="1:6" ht="21.95" customHeight="1" x14ac:dyDescent="0.2">
      <c r="A331" s="21"/>
      <c r="B331" s="16">
        <v>1452</v>
      </c>
      <c r="C331" s="17" t="s">
        <v>33</v>
      </c>
      <c r="D331" s="18">
        <v>300000</v>
      </c>
      <c r="E331" s="19"/>
      <c r="F331" s="18">
        <v>9176862.7799999993</v>
      </c>
    </row>
    <row r="332" spans="1:6" ht="21.95" customHeight="1" x14ac:dyDescent="0.2">
      <c r="A332" s="21"/>
      <c r="B332" s="19"/>
      <c r="C332" s="17" t="s">
        <v>26</v>
      </c>
      <c r="D332" s="18">
        <v>75595.789999999994</v>
      </c>
      <c r="E332" s="19"/>
      <c r="F332" s="18">
        <v>9101266.9900000002</v>
      </c>
    </row>
    <row r="333" spans="1:6" ht="21.95" customHeight="1" x14ac:dyDescent="0.2">
      <c r="A333" s="21"/>
      <c r="B333" s="19"/>
      <c r="C333" s="17" t="s">
        <v>27</v>
      </c>
      <c r="D333" s="18">
        <v>20528.54</v>
      </c>
      <c r="E333" s="19"/>
      <c r="F333" s="18">
        <v>9080738.4499999993</v>
      </c>
    </row>
    <row r="334" spans="1:6" ht="29.85" customHeight="1" x14ac:dyDescent="0.2">
      <c r="A334" s="21"/>
      <c r="B334" s="19"/>
      <c r="C334" s="30" t="s">
        <v>133</v>
      </c>
      <c r="D334" s="18">
        <v>154341.4</v>
      </c>
      <c r="E334" s="19"/>
      <c r="F334" s="18">
        <v>8926397.0500000007</v>
      </c>
    </row>
    <row r="335" spans="1:6" ht="29.85" customHeight="1" x14ac:dyDescent="0.2">
      <c r="A335" s="31"/>
      <c r="B335" s="19"/>
      <c r="C335" s="30" t="s">
        <v>134</v>
      </c>
      <c r="D335" s="18">
        <v>6299.65</v>
      </c>
      <c r="E335" s="19"/>
      <c r="F335" s="18">
        <v>8920097.4000000004</v>
      </c>
    </row>
    <row r="336" spans="1:6" ht="21.95" customHeight="1" x14ac:dyDescent="0.2">
      <c r="A336" s="15">
        <v>44673</v>
      </c>
      <c r="B336" s="16">
        <v>1427</v>
      </c>
      <c r="C336" s="17" t="s">
        <v>16</v>
      </c>
      <c r="D336" s="18">
        <v>356000</v>
      </c>
      <c r="E336" s="19"/>
      <c r="F336" s="18">
        <v>8564097.4000000004</v>
      </c>
    </row>
    <row r="337" spans="1:6" ht="21.95" customHeight="1" x14ac:dyDescent="0.2">
      <c r="A337" s="21"/>
      <c r="B337" s="16">
        <v>1444</v>
      </c>
      <c r="C337" s="17" t="s">
        <v>16</v>
      </c>
      <c r="D337" s="18">
        <v>402500</v>
      </c>
      <c r="E337" s="19"/>
      <c r="F337" s="18">
        <v>8161597.4000000004</v>
      </c>
    </row>
    <row r="338" spans="1:6" ht="21.95" customHeight="1" x14ac:dyDescent="0.2">
      <c r="A338" s="21"/>
      <c r="B338" s="16">
        <v>1350</v>
      </c>
      <c r="C338" s="17" t="s">
        <v>16</v>
      </c>
      <c r="D338" s="18">
        <v>470000</v>
      </c>
      <c r="E338" s="19"/>
      <c r="F338" s="18">
        <v>7691597.4000000004</v>
      </c>
    </row>
    <row r="339" spans="1:6" ht="21.95" customHeight="1" x14ac:dyDescent="0.2">
      <c r="A339" s="21"/>
      <c r="B339" s="16">
        <v>1235</v>
      </c>
      <c r="C339" s="17" t="s">
        <v>16</v>
      </c>
      <c r="D339" s="18">
        <v>1585000</v>
      </c>
      <c r="E339" s="19"/>
      <c r="F339" s="18">
        <v>6106597.4000000004</v>
      </c>
    </row>
    <row r="340" spans="1:6" ht="21.95" customHeight="1" x14ac:dyDescent="0.2">
      <c r="A340" s="21"/>
      <c r="B340" s="19"/>
      <c r="C340" s="17" t="s">
        <v>17</v>
      </c>
      <c r="D340" s="22">
        <v>590</v>
      </c>
      <c r="E340" s="19"/>
      <c r="F340" s="18">
        <v>6106007.4000000004</v>
      </c>
    </row>
    <row r="341" spans="1:6" ht="21.95" customHeight="1" x14ac:dyDescent="0.2">
      <c r="A341" s="21"/>
      <c r="B341" s="19"/>
      <c r="C341" s="17" t="s">
        <v>18</v>
      </c>
      <c r="D341" s="22">
        <v>123.9</v>
      </c>
      <c r="E341" s="19"/>
      <c r="F341" s="18">
        <v>6105883.5</v>
      </c>
    </row>
    <row r="342" spans="1:6" ht="26.45" customHeight="1" x14ac:dyDescent="0.2">
      <c r="A342" s="21"/>
      <c r="B342" s="23">
        <v>204318</v>
      </c>
      <c r="C342" s="24" t="s">
        <v>135</v>
      </c>
      <c r="D342" s="25"/>
      <c r="E342" s="26">
        <v>12000000</v>
      </c>
      <c r="F342" s="26">
        <v>18105883.5</v>
      </c>
    </row>
    <row r="343" spans="1:6" ht="5.25" customHeight="1" x14ac:dyDescent="0.2">
      <c r="A343" s="28"/>
      <c r="B343" s="29"/>
      <c r="C343" s="29"/>
      <c r="D343" s="29"/>
      <c r="E343" s="29"/>
      <c r="F343" s="29"/>
    </row>
    <row r="344" spans="1:6" ht="29.85" customHeight="1" x14ac:dyDescent="0.2">
      <c r="A344" s="21"/>
      <c r="B344" s="16">
        <v>70852017</v>
      </c>
      <c r="C344" s="30" t="s">
        <v>136</v>
      </c>
      <c r="D344" s="19"/>
      <c r="E344" s="18">
        <v>1000000</v>
      </c>
      <c r="F344" s="18">
        <v>19105883.5</v>
      </c>
    </row>
    <row r="345" spans="1:6" ht="29.85" customHeight="1" x14ac:dyDescent="0.2">
      <c r="A345" s="21"/>
      <c r="B345" s="16">
        <v>65157707</v>
      </c>
      <c r="C345" s="30" t="s">
        <v>119</v>
      </c>
      <c r="D345" s="18">
        <v>9000001</v>
      </c>
      <c r="E345" s="19"/>
      <c r="F345" s="18">
        <v>10105882.5</v>
      </c>
    </row>
    <row r="346" spans="1:6" ht="29.85" customHeight="1" x14ac:dyDescent="0.2">
      <c r="A346" s="21"/>
      <c r="B346" s="16">
        <v>4466813</v>
      </c>
      <c r="C346" s="30" t="s">
        <v>119</v>
      </c>
      <c r="D346" s="18">
        <v>9000002</v>
      </c>
      <c r="E346" s="19"/>
      <c r="F346" s="18">
        <v>1105880.5</v>
      </c>
    </row>
    <row r="347" spans="1:6" ht="29.85" customHeight="1" x14ac:dyDescent="0.2">
      <c r="A347" s="21"/>
      <c r="B347" s="16">
        <v>16135064</v>
      </c>
      <c r="C347" s="30" t="s">
        <v>137</v>
      </c>
      <c r="D347" s="19"/>
      <c r="E347" s="18">
        <v>3500000</v>
      </c>
      <c r="F347" s="18">
        <v>4605880.5</v>
      </c>
    </row>
    <row r="348" spans="1:6" ht="25.7" customHeight="1" x14ac:dyDescent="0.2">
      <c r="A348" s="21"/>
      <c r="B348" s="23">
        <v>1603742</v>
      </c>
      <c r="C348" s="24" t="s">
        <v>138</v>
      </c>
      <c r="D348" s="25"/>
      <c r="E348" s="26">
        <v>560000</v>
      </c>
      <c r="F348" s="26">
        <v>5165880.5</v>
      </c>
    </row>
    <row r="349" spans="1:6" ht="5.25" customHeight="1" x14ac:dyDescent="0.2">
      <c r="A349" s="28"/>
      <c r="B349" s="29"/>
      <c r="C349" s="29"/>
      <c r="D349" s="29"/>
      <c r="E349" s="29"/>
      <c r="F349" s="29"/>
    </row>
    <row r="350" spans="1:6" ht="29.85" customHeight="1" x14ac:dyDescent="0.2">
      <c r="A350" s="21"/>
      <c r="B350" s="16">
        <v>14538055</v>
      </c>
      <c r="C350" s="30" t="s">
        <v>85</v>
      </c>
      <c r="D350" s="19"/>
      <c r="E350" s="18">
        <v>4300000</v>
      </c>
      <c r="F350" s="18">
        <v>9465880.5</v>
      </c>
    </row>
    <row r="351" spans="1:6" ht="29.85" customHeight="1" x14ac:dyDescent="0.2">
      <c r="A351" s="21"/>
      <c r="B351" s="16">
        <v>96166868</v>
      </c>
      <c r="C351" s="30" t="s">
        <v>119</v>
      </c>
      <c r="D351" s="18">
        <v>9000003</v>
      </c>
      <c r="E351" s="19"/>
      <c r="F351" s="18">
        <v>465877.5</v>
      </c>
    </row>
    <row r="352" spans="1:6" ht="29.85" customHeight="1" x14ac:dyDescent="0.2">
      <c r="A352" s="21"/>
      <c r="B352" s="16">
        <v>50602775</v>
      </c>
      <c r="C352" s="30" t="s">
        <v>139</v>
      </c>
      <c r="D352" s="19"/>
      <c r="E352" s="18">
        <v>3000000</v>
      </c>
      <c r="F352" s="18">
        <v>3465877.5</v>
      </c>
    </row>
    <row r="353" spans="1:6" ht="29.85" customHeight="1" x14ac:dyDescent="0.2">
      <c r="A353" s="21"/>
      <c r="B353" s="16">
        <v>230153</v>
      </c>
      <c r="C353" s="30" t="s">
        <v>140</v>
      </c>
      <c r="D353" s="19"/>
      <c r="E353" s="18">
        <v>1200000</v>
      </c>
      <c r="F353" s="18">
        <v>4665877.5</v>
      </c>
    </row>
    <row r="354" spans="1:6" ht="29.85" customHeight="1" x14ac:dyDescent="0.2">
      <c r="A354" s="21"/>
      <c r="B354" s="16">
        <v>5769862</v>
      </c>
      <c r="C354" s="30" t="s">
        <v>141</v>
      </c>
      <c r="D354" s="19"/>
      <c r="E354" s="18">
        <v>232121.45</v>
      </c>
      <c r="F354" s="18">
        <v>4897998.95</v>
      </c>
    </row>
    <row r="355" spans="1:6" ht="29.85" customHeight="1" x14ac:dyDescent="0.2">
      <c r="A355" s="31"/>
      <c r="B355" s="16">
        <v>1604061</v>
      </c>
      <c r="C355" s="30" t="s">
        <v>142</v>
      </c>
      <c r="D355" s="19"/>
      <c r="E355" s="18">
        <v>1450000</v>
      </c>
      <c r="F355" s="18">
        <v>6347998.9500000002</v>
      </c>
    </row>
    <row r="356" spans="1:6" ht="30" customHeight="1" x14ac:dyDescent="0.2">
      <c r="A356" s="33">
        <v>44673</v>
      </c>
      <c r="B356" s="34">
        <v>423843</v>
      </c>
      <c r="C356" s="35" t="s">
        <v>143</v>
      </c>
      <c r="D356" s="31"/>
      <c r="E356" s="36">
        <v>1000</v>
      </c>
      <c r="F356" s="36">
        <v>6348998.9500000002</v>
      </c>
    </row>
    <row r="357" spans="1:6" ht="29.85" customHeight="1" x14ac:dyDescent="0.2">
      <c r="A357" s="21"/>
      <c r="B357" s="16">
        <v>425474</v>
      </c>
      <c r="C357" s="30" t="s">
        <v>143</v>
      </c>
      <c r="D357" s="19"/>
      <c r="E357" s="18">
        <v>3956413.18</v>
      </c>
      <c r="F357" s="18">
        <v>10305412.130000001</v>
      </c>
    </row>
    <row r="358" spans="1:6" ht="29.85" customHeight="1" x14ac:dyDescent="0.2">
      <c r="A358" s="21"/>
      <c r="B358" s="16">
        <v>14506229</v>
      </c>
      <c r="C358" s="30" t="s">
        <v>119</v>
      </c>
      <c r="D358" s="18">
        <v>9800000</v>
      </c>
      <c r="E358" s="19"/>
      <c r="F358" s="18">
        <v>505412.13</v>
      </c>
    </row>
    <row r="359" spans="1:6" ht="29.85" customHeight="1" x14ac:dyDescent="0.2">
      <c r="A359" s="21"/>
      <c r="B359" s="16">
        <v>2431405</v>
      </c>
      <c r="C359" s="30" t="s">
        <v>144</v>
      </c>
      <c r="D359" s="19"/>
      <c r="E359" s="18">
        <v>1000000</v>
      </c>
      <c r="F359" s="18">
        <v>1505412.13</v>
      </c>
    </row>
    <row r="360" spans="1:6" ht="29.85" customHeight="1" x14ac:dyDescent="0.2">
      <c r="A360" s="21"/>
      <c r="B360" s="16">
        <v>4221868</v>
      </c>
      <c r="C360" s="30" t="s">
        <v>55</v>
      </c>
      <c r="D360" s="18">
        <v>80000</v>
      </c>
      <c r="E360" s="19"/>
      <c r="F360" s="18">
        <v>1425412.13</v>
      </c>
    </row>
    <row r="361" spans="1:6" ht="29.85" customHeight="1" x14ac:dyDescent="0.2">
      <c r="A361" s="21"/>
      <c r="B361" s="16">
        <v>48054018</v>
      </c>
      <c r="C361" s="30" t="s">
        <v>41</v>
      </c>
      <c r="D361" s="18">
        <v>59718.13</v>
      </c>
      <c r="E361" s="19"/>
      <c r="F361" s="18">
        <v>1365694</v>
      </c>
    </row>
    <row r="362" spans="1:6" ht="29.85" customHeight="1" x14ac:dyDescent="0.2">
      <c r="A362" s="21"/>
      <c r="B362" s="16">
        <v>14433205</v>
      </c>
      <c r="C362" s="30" t="s">
        <v>58</v>
      </c>
      <c r="D362" s="18">
        <v>56000</v>
      </c>
      <c r="E362" s="19"/>
      <c r="F362" s="18">
        <v>1309694</v>
      </c>
    </row>
    <row r="363" spans="1:6" ht="29.85" customHeight="1" x14ac:dyDescent="0.2">
      <c r="A363" s="21"/>
      <c r="B363" s="16">
        <v>5791227</v>
      </c>
      <c r="C363" s="30" t="s">
        <v>145</v>
      </c>
      <c r="D363" s="19"/>
      <c r="E363" s="18">
        <v>178082.2</v>
      </c>
      <c r="F363" s="18">
        <v>1487776.2</v>
      </c>
    </row>
    <row r="364" spans="1:6" ht="29.85" customHeight="1" x14ac:dyDescent="0.2">
      <c r="A364" s="21"/>
      <c r="B364" s="16">
        <v>4225111</v>
      </c>
      <c r="C364" s="30" t="s">
        <v>146</v>
      </c>
      <c r="D364" s="18">
        <v>15000</v>
      </c>
      <c r="E364" s="19"/>
      <c r="F364" s="18">
        <v>1472776.2</v>
      </c>
    </row>
    <row r="365" spans="1:6" ht="29.85" customHeight="1" x14ac:dyDescent="0.2">
      <c r="A365" s="21"/>
      <c r="B365" s="16">
        <v>4225377</v>
      </c>
      <c r="C365" s="30" t="s">
        <v>147</v>
      </c>
      <c r="D365" s="18">
        <v>113051</v>
      </c>
      <c r="E365" s="19"/>
      <c r="F365" s="18">
        <v>1359725.2</v>
      </c>
    </row>
    <row r="366" spans="1:6" ht="29.85" customHeight="1" x14ac:dyDescent="0.2">
      <c r="A366" s="21"/>
      <c r="B366" s="16">
        <v>27672883</v>
      </c>
      <c r="C366" s="30" t="s">
        <v>148</v>
      </c>
      <c r="D366" s="19"/>
      <c r="E366" s="18">
        <v>4150000</v>
      </c>
      <c r="F366" s="18">
        <v>5509725.2000000002</v>
      </c>
    </row>
    <row r="367" spans="1:6" ht="26.1" customHeight="1" x14ac:dyDescent="0.2">
      <c r="A367" s="21"/>
      <c r="B367" s="23">
        <v>4227545</v>
      </c>
      <c r="C367" s="24" t="s">
        <v>57</v>
      </c>
      <c r="D367" s="26">
        <v>120000</v>
      </c>
      <c r="E367" s="25"/>
      <c r="F367" s="26">
        <v>5389725.2000000002</v>
      </c>
    </row>
    <row r="368" spans="1:6" ht="5.25" customHeight="1" x14ac:dyDescent="0.2">
      <c r="A368" s="28"/>
      <c r="B368" s="29"/>
      <c r="C368" s="29"/>
      <c r="D368" s="29"/>
      <c r="E368" s="29"/>
      <c r="F368" s="29"/>
    </row>
    <row r="369" spans="1:6" ht="29.85" customHeight="1" x14ac:dyDescent="0.2">
      <c r="A369" s="21"/>
      <c r="B369" s="16">
        <v>17158521</v>
      </c>
      <c r="C369" s="30" t="s">
        <v>46</v>
      </c>
      <c r="D369" s="18">
        <v>200000</v>
      </c>
      <c r="E369" s="19"/>
      <c r="F369" s="18">
        <v>5189725.2</v>
      </c>
    </row>
    <row r="370" spans="1:6" ht="29.85" customHeight="1" x14ac:dyDescent="0.2">
      <c r="A370" s="21"/>
      <c r="B370" s="16">
        <v>17189924</v>
      </c>
      <c r="C370" s="30" t="s">
        <v>23</v>
      </c>
      <c r="D370" s="18">
        <v>400000</v>
      </c>
      <c r="E370" s="19"/>
      <c r="F370" s="18">
        <v>4789725.2</v>
      </c>
    </row>
    <row r="371" spans="1:6" ht="25.7" customHeight="1" x14ac:dyDescent="0.2">
      <c r="A371" s="21"/>
      <c r="B371" s="23">
        <v>4229715</v>
      </c>
      <c r="C371" s="24" t="s">
        <v>57</v>
      </c>
      <c r="D371" s="26">
        <v>2900000</v>
      </c>
      <c r="E371" s="25"/>
      <c r="F371" s="26">
        <v>1889725.2</v>
      </c>
    </row>
    <row r="372" spans="1:6" ht="5.25" customHeight="1" x14ac:dyDescent="0.2">
      <c r="A372" s="28"/>
      <c r="B372" s="29"/>
      <c r="C372" s="29"/>
      <c r="D372" s="29"/>
      <c r="E372" s="29"/>
      <c r="F372" s="29"/>
    </row>
    <row r="373" spans="1:6" ht="21.95" customHeight="1" x14ac:dyDescent="0.2">
      <c r="A373" s="21"/>
      <c r="B373" s="16">
        <v>1482</v>
      </c>
      <c r="C373" s="17" t="s">
        <v>33</v>
      </c>
      <c r="D373" s="18">
        <v>106654.38</v>
      </c>
      <c r="E373" s="19"/>
      <c r="F373" s="18">
        <v>1783070.82</v>
      </c>
    </row>
    <row r="374" spans="1:6" ht="21.95" customHeight="1" x14ac:dyDescent="0.2">
      <c r="A374" s="21"/>
      <c r="B374" s="19"/>
      <c r="C374" s="17" t="s">
        <v>27</v>
      </c>
      <c r="D374" s="18">
        <v>244831.72</v>
      </c>
      <c r="E374" s="19"/>
      <c r="F374" s="18">
        <v>1538239.1</v>
      </c>
    </row>
    <row r="375" spans="1:6" ht="21.95" customHeight="1" x14ac:dyDescent="0.2">
      <c r="A375" s="21"/>
      <c r="B375" s="19"/>
      <c r="C375" s="17" t="s">
        <v>26</v>
      </c>
      <c r="D375" s="18">
        <v>103005.7</v>
      </c>
      <c r="E375" s="19"/>
      <c r="F375" s="18">
        <v>1435233.4</v>
      </c>
    </row>
    <row r="376" spans="1:6" ht="29.85" customHeight="1" x14ac:dyDescent="0.2">
      <c r="A376" s="21"/>
      <c r="B376" s="16">
        <v>29178</v>
      </c>
      <c r="C376" s="30" t="s">
        <v>88</v>
      </c>
      <c r="D376" s="22">
        <v>20</v>
      </c>
      <c r="E376" s="19"/>
      <c r="F376" s="18">
        <v>1435213.4</v>
      </c>
    </row>
    <row r="377" spans="1:6" ht="21.95" customHeight="1" x14ac:dyDescent="0.2">
      <c r="A377" s="21"/>
      <c r="B377" s="16">
        <v>29178</v>
      </c>
      <c r="C377" s="17" t="s">
        <v>18</v>
      </c>
      <c r="D377" s="22">
        <v>4.2</v>
      </c>
      <c r="E377" s="19"/>
      <c r="F377" s="18">
        <v>1435209.2</v>
      </c>
    </row>
    <row r="378" spans="1:6" ht="29.85" customHeight="1" x14ac:dyDescent="0.2">
      <c r="A378" s="21"/>
      <c r="B378" s="16">
        <v>29179</v>
      </c>
      <c r="C378" s="30" t="s">
        <v>88</v>
      </c>
      <c r="D378" s="22">
        <v>100</v>
      </c>
      <c r="E378" s="19"/>
      <c r="F378" s="18">
        <v>1435109.2</v>
      </c>
    </row>
    <row r="379" spans="1:6" ht="21.95" customHeight="1" x14ac:dyDescent="0.2">
      <c r="A379" s="21"/>
      <c r="B379" s="16">
        <v>29179</v>
      </c>
      <c r="C379" s="17" t="s">
        <v>18</v>
      </c>
      <c r="D379" s="22">
        <v>21</v>
      </c>
      <c r="E379" s="19"/>
      <c r="F379" s="18">
        <v>1435088.2</v>
      </c>
    </row>
    <row r="380" spans="1:6" ht="29.85" customHeight="1" x14ac:dyDescent="0.2">
      <c r="A380" s="31"/>
      <c r="B380" s="16">
        <v>29180</v>
      </c>
      <c r="C380" s="30" t="s">
        <v>88</v>
      </c>
      <c r="D380" s="22">
        <v>100</v>
      </c>
      <c r="E380" s="19"/>
      <c r="F380" s="18">
        <v>1434988.2</v>
      </c>
    </row>
    <row r="381" spans="1:6" ht="22.35" customHeight="1" x14ac:dyDescent="0.2">
      <c r="A381" s="33">
        <v>44673</v>
      </c>
      <c r="B381" s="34">
        <v>29180</v>
      </c>
      <c r="C381" s="38" t="s">
        <v>18</v>
      </c>
      <c r="D381" s="43">
        <v>21</v>
      </c>
      <c r="E381" s="31"/>
      <c r="F381" s="36">
        <v>1434967.2</v>
      </c>
    </row>
    <row r="382" spans="1:6" ht="29.85" customHeight="1" x14ac:dyDescent="0.2">
      <c r="A382" s="21"/>
      <c r="B382" s="19"/>
      <c r="C382" s="30" t="s">
        <v>149</v>
      </c>
      <c r="D382" s="18">
        <v>210303.31</v>
      </c>
      <c r="E382" s="19"/>
      <c r="F382" s="18">
        <v>1224663.8899999999</v>
      </c>
    </row>
    <row r="383" spans="1:6" ht="29.85" customHeight="1" x14ac:dyDescent="0.2">
      <c r="A383" s="31"/>
      <c r="B383" s="19"/>
      <c r="C383" s="30" t="s">
        <v>150</v>
      </c>
      <c r="D383" s="18">
        <v>8583.81</v>
      </c>
      <c r="E383" s="19"/>
      <c r="F383" s="18">
        <v>1216080.08</v>
      </c>
    </row>
    <row r="384" spans="1:6" ht="29.85" customHeight="1" x14ac:dyDescent="0.2">
      <c r="A384" s="15">
        <v>44676</v>
      </c>
      <c r="B384" s="16">
        <v>45542568</v>
      </c>
      <c r="C384" s="30" t="s">
        <v>72</v>
      </c>
      <c r="D384" s="18">
        <v>242881.72</v>
      </c>
      <c r="E384" s="19"/>
      <c r="F384" s="18">
        <v>973198.36</v>
      </c>
    </row>
    <row r="385" spans="1:6" ht="29.85" customHeight="1" x14ac:dyDescent="0.2">
      <c r="A385" s="21"/>
      <c r="B385" s="16">
        <v>617346</v>
      </c>
      <c r="C385" s="30" t="s">
        <v>72</v>
      </c>
      <c r="D385" s="18">
        <v>124969.93</v>
      </c>
      <c r="E385" s="19"/>
      <c r="F385" s="18">
        <v>848228.43</v>
      </c>
    </row>
    <row r="386" spans="1:6" ht="21.95" customHeight="1" x14ac:dyDescent="0.2">
      <c r="A386" s="21"/>
      <c r="B386" s="16">
        <v>1247</v>
      </c>
      <c r="C386" s="17" t="s">
        <v>16</v>
      </c>
      <c r="D386" s="18">
        <v>250000</v>
      </c>
      <c r="E386" s="19"/>
      <c r="F386" s="18">
        <v>598228.43000000005</v>
      </c>
    </row>
    <row r="387" spans="1:6" ht="21.95" customHeight="1" x14ac:dyDescent="0.2">
      <c r="A387" s="21"/>
      <c r="B387" s="19"/>
      <c r="C387" s="17" t="s">
        <v>17</v>
      </c>
      <c r="D387" s="22">
        <v>590</v>
      </c>
      <c r="E387" s="19"/>
      <c r="F387" s="18">
        <v>597638.43000000005</v>
      </c>
    </row>
    <row r="388" spans="1:6" ht="21.95" customHeight="1" x14ac:dyDescent="0.2">
      <c r="A388" s="21"/>
      <c r="B388" s="19"/>
      <c r="C388" s="17" t="s">
        <v>18</v>
      </c>
      <c r="D388" s="22">
        <v>123.9</v>
      </c>
      <c r="E388" s="19"/>
      <c r="F388" s="18">
        <v>597514.53</v>
      </c>
    </row>
    <row r="389" spans="1:6" ht="29.85" customHeight="1" x14ac:dyDescent="0.2">
      <c r="A389" s="21"/>
      <c r="B389" s="16">
        <v>22003870</v>
      </c>
      <c r="C389" s="30" t="s">
        <v>119</v>
      </c>
      <c r="D389" s="18">
        <v>65000</v>
      </c>
      <c r="E389" s="19"/>
      <c r="F389" s="18">
        <v>532514.53</v>
      </c>
    </row>
    <row r="390" spans="1:6" ht="29.85" customHeight="1" x14ac:dyDescent="0.2">
      <c r="A390" s="21"/>
      <c r="B390" s="16">
        <v>2474560</v>
      </c>
      <c r="C390" s="30" t="s">
        <v>151</v>
      </c>
      <c r="D390" s="19"/>
      <c r="E390" s="18">
        <v>140000</v>
      </c>
      <c r="F390" s="18">
        <v>672514.53</v>
      </c>
    </row>
    <row r="391" spans="1:6" ht="29.85" customHeight="1" x14ac:dyDescent="0.2">
      <c r="A391" s="21"/>
      <c r="B391" s="16">
        <v>14083556</v>
      </c>
      <c r="C391" s="30" t="s">
        <v>23</v>
      </c>
      <c r="D391" s="18">
        <v>310000</v>
      </c>
      <c r="E391" s="19"/>
      <c r="F391" s="18">
        <v>362514.53</v>
      </c>
    </row>
    <row r="392" spans="1:6" ht="29.85" customHeight="1" x14ac:dyDescent="0.2">
      <c r="A392" s="21"/>
      <c r="B392" s="16">
        <v>948393</v>
      </c>
      <c r="C392" s="30" t="s">
        <v>152</v>
      </c>
      <c r="D392" s="19"/>
      <c r="E392" s="18">
        <v>3772.49</v>
      </c>
      <c r="F392" s="18">
        <v>366287.02</v>
      </c>
    </row>
    <row r="393" spans="1:6" ht="29.85" customHeight="1" x14ac:dyDescent="0.2">
      <c r="A393" s="21"/>
      <c r="B393" s="16">
        <v>15009365</v>
      </c>
      <c r="C393" s="30" t="s">
        <v>23</v>
      </c>
      <c r="D393" s="18">
        <v>160000</v>
      </c>
      <c r="E393" s="19"/>
      <c r="F393" s="18">
        <v>206287.02</v>
      </c>
    </row>
    <row r="394" spans="1:6" ht="29.85" customHeight="1" x14ac:dyDescent="0.2">
      <c r="A394" s="21"/>
      <c r="B394" s="16">
        <v>2479888</v>
      </c>
      <c r="C394" s="30" t="s">
        <v>153</v>
      </c>
      <c r="D394" s="19"/>
      <c r="E394" s="18">
        <v>1500000</v>
      </c>
      <c r="F394" s="18">
        <v>1706287.02</v>
      </c>
    </row>
    <row r="395" spans="1:6" ht="29.85" customHeight="1" x14ac:dyDescent="0.2">
      <c r="A395" s="21"/>
      <c r="B395" s="16">
        <v>15226351</v>
      </c>
      <c r="C395" s="30" t="s">
        <v>23</v>
      </c>
      <c r="D395" s="18">
        <v>1500000</v>
      </c>
      <c r="E395" s="19"/>
      <c r="F395" s="18">
        <v>206287.02</v>
      </c>
    </row>
    <row r="396" spans="1:6" ht="29.85" customHeight="1" x14ac:dyDescent="0.2">
      <c r="A396" s="21"/>
      <c r="B396" s="16">
        <v>16778156</v>
      </c>
      <c r="C396" s="30" t="s">
        <v>41</v>
      </c>
      <c r="D396" s="18">
        <v>177955.49</v>
      </c>
      <c r="E396" s="19"/>
      <c r="F396" s="18">
        <v>28331.53</v>
      </c>
    </row>
    <row r="397" spans="1:6" ht="29.85" customHeight="1" x14ac:dyDescent="0.2">
      <c r="A397" s="21"/>
      <c r="B397" s="16">
        <v>4295610</v>
      </c>
      <c r="C397" s="30" t="s">
        <v>154</v>
      </c>
      <c r="D397" s="18">
        <v>15582.34</v>
      </c>
      <c r="E397" s="19"/>
      <c r="F397" s="18">
        <v>12749.19</v>
      </c>
    </row>
    <row r="398" spans="1:6" ht="21.95" customHeight="1" x14ac:dyDescent="0.2">
      <c r="A398" s="21"/>
      <c r="B398" s="16">
        <v>1417</v>
      </c>
      <c r="C398" s="17" t="s">
        <v>33</v>
      </c>
      <c r="D398" s="18">
        <v>100000</v>
      </c>
      <c r="E398" s="19"/>
      <c r="F398" s="18">
        <v>-87250.81</v>
      </c>
    </row>
    <row r="399" spans="1:6" ht="21.95" customHeight="1" x14ac:dyDescent="0.2">
      <c r="A399" s="21"/>
      <c r="B399" s="19"/>
      <c r="C399" s="17" t="s">
        <v>27</v>
      </c>
      <c r="D399" s="18">
        <v>18997.54</v>
      </c>
      <c r="E399" s="19"/>
      <c r="F399" s="18">
        <v>-106248.35</v>
      </c>
    </row>
    <row r="400" spans="1:6" ht="21.95" customHeight="1" x14ac:dyDescent="0.2">
      <c r="A400" s="21"/>
      <c r="B400" s="19"/>
      <c r="C400" s="17" t="s">
        <v>26</v>
      </c>
      <c r="D400" s="18">
        <v>9022.6299999999992</v>
      </c>
      <c r="E400" s="19"/>
      <c r="F400" s="18">
        <v>-115270.98</v>
      </c>
    </row>
    <row r="401" spans="1:6" ht="29.85" customHeight="1" x14ac:dyDescent="0.2">
      <c r="A401" s="21"/>
      <c r="B401" s="19"/>
      <c r="C401" s="30" t="s">
        <v>155</v>
      </c>
      <c r="D401" s="22">
        <v>751.89</v>
      </c>
      <c r="E401" s="19"/>
      <c r="F401" s="18">
        <v>-116022.87</v>
      </c>
    </row>
    <row r="402" spans="1:6" ht="29.85" customHeight="1" x14ac:dyDescent="0.2">
      <c r="A402" s="31"/>
      <c r="B402" s="19"/>
      <c r="C402" s="30" t="s">
        <v>156</v>
      </c>
      <c r="D402" s="18">
        <v>18421.21</v>
      </c>
      <c r="E402" s="19"/>
      <c r="F402" s="18">
        <v>-134444.07999999999</v>
      </c>
    </row>
    <row r="403" spans="1:6" ht="21.95" customHeight="1" x14ac:dyDescent="0.2">
      <c r="A403" s="15">
        <v>44677</v>
      </c>
      <c r="B403" s="19"/>
      <c r="C403" s="17" t="s">
        <v>17</v>
      </c>
      <c r="D403" s="22">
        <v>590</v>
      </c>
      <c r="E403" s="19"/>
      <c r="F403" s="18">
        <v>-135034.07999999999</v>
      </c>
    </row>
    <row r="404" spans="1:6" ht="21.95" customHeight="1" x14ac:dyDescent="0.2">
      <c r="A404" s="21"/>
      <c r="B404" s="19"/>
      <c r="C404" s="17" t="s">
        <v>18</v>
      </c>
      <c r="D404" s="22">
        <v>123.9</v>
      </c>
      <c r="E404" s="19"/>
      <c r="F404" s="18">
        <v>-135157.98000000001</v>
      </c>
    </row>
    <row r="405" spans="1:6" ht="29.85" customHeight="1" x14ac:dyDescent="0.2">
      <c r="A405" s="31"/>
      <c r="B405" s="16">
        <v>4124</v>
      </c>
      <c r="C405" s="30" t="s">
        <v>21</v>
      </c>
      <c r="D405" s="19"/>
      <c r="E405" s="18">
        <v>100000</v>
      </c>
      <c r="F405" s="18">
        <v>-35157.980000000003</v>
      </c>
    </row>
    <row r="406" spans="1:6" ht="30" customHeight="1" x14ac:dyDescent="0.2">
      <c r="A406" s="33">
        <v>44677</v>
      </c>
      <c r="B406" s="34">
        <v>4126</v>
      </c>
      <c r="C406" s="35" t="s">
        <v>21</v>
      </c>
      <c r="D406" s="31"/>
      <c r="E406" s="36">
        <v>100000</v>
      </c>
      <c r="F406" s="36">
        <v>64842.02</v>
      </c>
    </row>
    <row r="407" spans="1:6" ht="29.85" customHeight="1" x14ac:dyDescent="0.2">
      <c r="A407" s="21"/>
      <c r="B407" s="16">
        <v>2424275</v>
      </c>
      <c r="C407" s="30" t="s">
        <v>157</v>
      </c>
      <c r="D407" s="19"/>
      <c r="E407" s="18">
        <v>950000</v>
      </c>
      <c r="F407" s="18">
        <v>1014842.02</v>
      </c>
    </row>
    <row r="408" spans="1:6" ht="29.85" customHeight="1" x14ac:dyDescent="0.2">
      <c r="A408" s="21"/>
      <c r="B408" s="16">
        <v>14486855</v>
      </c>
      <c r="C408" s="30" t="s">
        <v>92</v>
      </c>
      <c r="D408" s="18">
        <v>1000000</v>
      </c>
      <c r="E408" s="19"/>
      <c r="F408" s="18">
        <v>14842.02</v>
      </c>
    </row>
    <row r="409" spans="1:6" ht="29.85" customHeight="1" x14ac:dyDescent="0.2">
      <c r="A409" s="21"/>
      <c r="B409" s="16">
        <v>816815</v>
      </c>
      <c r="C409" s="30" t="s">
        <v>158</v>
      </c>
      <c r="D409" s="19"/>
      <c r="E409" s="18">
        <v>260000</v>
      </c>
      <c r="F409" s="18">
        <v>274842.02</v>
      </c>
    </row>
    <row r="410" spans="1:6" ht="29.85" customHeight="1" x14ac:dyDescent="0.2">
      <c r="A410" s="21"/>
      <c r="B410" s="16">
        <v>16500314</v>
      </c>
      <c r="C410" s="30" t="s">
        <v>46</v>
      </c>
      <c r="D410" s="18">
        <v>210000</v>
      </c>
      <c r="E410" s="19"/>
      <c r="F410" s="18">
        <v>64842.02</v>
      </c>
    </row>
    <row r="411" spans="1:6" ht="29.85" customHeight="1" x14ac:dyDescent="0.2">
      <c r="A411" s="21"/>
      <c r="B411" s="16">
        <v>2434106</v>
      </c>
      <c r="C411" s="30" t="s">
        <v>159</v>
      </c>
      <c r="D411" s="19"/>
      <c r="E411" s="18">
        <v>500000</v>
      </c>
      <c r="F411" s="18">
        <v>564842.02</v>
      </c>
    </row>
    <row r="412" spans="1:6" ht="29.85" customHeight="1" x14ac:dyDescent="0.2">
      <c r="A412" s="21"/>
      <c r="B412" s="16">
        <v>17095907</v>
      </c>
      <c r="C412" s="30" t="s">
        <v>160</v>
      </c>
      <c r="D412" s="18">
        <v>100000</v>
      </c>
      <c r="E412" s="19"/>
      <c r="F412" s="18">
        <v>464842.02</v>
      </c>
    </row>
    <row r="413" spans="1:6" ht="29.85" customHeight="1" x14ac:dyDescent="0.2">
      <c r="A413" s="21"/>
      <c r="B413" s="16">
        <v>6183096</v>
      </c>
      <c r="C413" s="30" t="s">
        <v>161</v>
      </c>
      <c r="D413" s="19"/>
      <c r="E413" s="18">
        <v>80345.47</v>
      </c>
      <c r="F413" s="18">
        <v>545187.49</v>
      </c>
    </row>
    <row r="414" spans="1:6" ht="21.95" customHeight="1" x14ac:dyDescent="0.2">
      <c r="A414" s="21"/>
      <c r="B414" s="19"/>
      <c r="C414" s="17" t="s">
        <v>26</v>
      </c>
      <c r="D414" s="18">
        <v>1682.07</v>
      </c>
      <c r="E414" s="19"/>
      <c r="F414" s="18">
        <v>543505.42000000004</v>
      </c>
    </row>
    <row r="415" spans="1:6" ht="21.95" customHeight="1" x14ac:dyDescent="0.2">
      <c r="A415" s="21"/>
      <c r="B415" s="19"/>
      <c r="C415" s="17" t="s">
        <v>27</v>
      </c>
      <c r="D415" s="18">
        <v>7979.32</v>
      </c>
      <c r="E415" s="19"/>
      <c r="F415" s="18">
        <v>535526.1</v>
      </c>
    </row>
    <row r="416" spans="1:6" ht="29.85" customHeight="1" x14ac:dyDescent="0.2">
      <c r="A416" s="21"/>
      <c r="B416" s="19"/>
      <c r="C416" s="30" t="s">
        <v>162</v>
      </c>
      <c r="D416" s="18">
        <v>3434.23</v>
      </c>
      <c r="E416" s="19"/>
      <c r="F416" s="18">
        <v>532091.87</v>
      </c>
    </row>
    <row r="417" spans="1:6" ht="29.85" customHeight="1" x14ac:dyDescent="0.2">
      <c r="A417" s="31"/>
      <c r="B417" s="19"/>
      <c r="C417" s="30" t="s">
        <v>163</v>
      </c>
      <c r="D417" s="22">
        <v>140.16999999999999</v>
      </c>
      <c r="E417" s="19"/>
      <c r="F417" s="18">
        <v>531951.69999999995</v>
      </c>
    </row>
    <row r="418" spans="1:6" ht="29.85" customHeight="1" x14ac:dyDescent="0.2">
      <c r="A418" s="15">
        <v>44678</v>
      </c>
      <c r="B418" s="16">
        <v>10494616</v>
      </c>
      <c r="C418" s="30" t="s">
        <v>41</v>
      </c>
      <c r="D418" s="18">
        <v>29429.18</v>
      </c>
      <c r="E418" s="19"/>
      <c r="F418" s="18">
        <v>502522.52</v>
      </c>
    </row>
    <row r="419" spans="1:6" ht="29.85" customHeight="1" x14ac:dyDescent="0.2">
      <c r="A419" s="21"/>
      <c r="B419" s="16">
        <v>12433409</v>
      </c>
      <c r="C419" s="30" t="s">
        <v>41</v>
      </c>
      <c r="D419" s="18">
        <v>29587.439999999999</v>
      </c>
      <c r="E419" s="19"/>
      <c r="F419" s="18">
        <v>472935.08</v>
      </c>
    </row>
    <row r="420" spans="1:6" ht="29.85" customHeight="1" x14ac:dyDescent="0.2">
      <c r="A420" s="21"/>
      <c r="B420" s="16">
        <v>13410374</v>
      </c>
      <c r="C420" s="30" t="s">
        <v>41</v>
      </c>
      <c r="D420" s="18">
        <v>175487.92</v>
      </c>
      <c r="E420" s="19"/>
      <c r="F420" s="18">
        <v>297447.15999999997</v>
      </c>
    </row>
    <row r="421" spans="1:6" ht="29.85" customHeight="1" x14ac:dyDescent="0.2">
      <c r="A421" s="21"/>
      <c r="B421" s="16">
        <v>14920313</v>
      </c>
      <c r="C421" s="30" t="s">
        <v>41</v>
      </c>
      <c r="D421" s="18">
        <v>178288.41</v>
      </c>
      <c r="E421" s="19"/>
      <c r="F421" s="18">
        <v>119158.75</v>
      </c>
    </row>
    <row r="422" spans="1:6" ht="21.95" customHeight="1" x14ac:dyDescent="0.2">
      <c r="A422" s="21"/>
      <c r="B422" s="16">
        <v>189</v>
      </c>
      <c r="C422" s="17" t="s">
        <v>164</v>
      </c>
      <c r="D422" s="18">
        <v>500000</v>
      </c>
      <c r="E422" s="19"/>
      <c r="F422" s="18">
        <v>-380841.25</v>
      </c>
    </row>
    <row r="423" spans="1:6" ht="21.95" customHeight="1" x14ac:dyDescent="0.2">
      <c r="A423" s="21"/>
      <c r="B423" s="16">
        <v>1447</v>
      </c>
      <c r="C423" s="17" t="s">
        <v>16</v>
      </c>
      <c r="D423" s="18">
        <v>500000</v>
      </c>
      <c r="E423" s="19"/>
      <c r="F423" s="18">
        <v>-880841.25</v>
      </c>
    </row>
    <row r="424" spans="1:6" ht="29.85" customHeight="1" x14ac:dyDescent="0.2">
      <c r="A424" s="21"/>
      <c r="B424" s="16">
        <v>2460992</v>
      </c>
      <c r="C424" s="30" t="s">
        <v>165</v>
      </c>
      <c r="D424" s="19"/>
      <c r="E424" s="18">
        <v>960000</v>
      </c>
      <c r="F424" s="18">
        <v>79158.75</v>
      </c>
    </row>
    <row r="425" spans="1:6" ht="29.85" customHeight="1" x14ac:dyDescent="0.2">
      <c r="A425" s="21"/>
      <c r="B425" s="16">
        <v>18023789</v>
      </c>
      <c r="C425" s="30" t="s">
        <v>41</v>
      </c>
      <c r="D425" s="18">
        <v>53195.07</v>
      </c>
      <c r="E425" s="19"/>
      <c r="F425" s="18">
        <v>25963.68</v>
      </c>
    </row>
    <row r="426" spans="1:6" ht="29.85" customHeight="1" x14ac:dyDescent="0.2">
      <c r="A426" s="21"/>
      <c r="B426" s="16">
        <v>2466088</v>
      </c>
      <c r="C426" s="30" t="s">
        <v>166</v>
      </c>
      <c r="D426" s="19"/>
      <c r="E426" s="18">
        <v>950000</v>
      </c>
      <c r="F426" s="18">
        <v>975963.68</v>
      </c>
    </row>
    <row r="427" spans="1:6" ht="29.85" customHeight="1" x14ac:dyDescent="0.2">
      <c r="A427" s="21"/>
      <c r="B427" s="16">
        <v>25291216</v>
      </c>
      <c r="C427" s="30" t="s">
        <v>72</v>
      </c>
      <c r="D427" s="18">
        <v>843966.48</v>
      </c>
      <c r="E427" s="19"/>
      <c r="F427" s="18">
        <v>131997.20000000001</v>
      </c>
    </row>
    <row r="428" spans="1:6" ht="29.85" customHeight="1" x14ac:dyDescent="0.2">
      <c r="A428" s="31"/>
      <c r="B428" s="16">
        <v>15480689</v>
      </c>
      <c r="C428" s="30" t="s">
        <v>46</v>
      </c>
      <c r="D428" s="18">
        <v>70000</v>
      </c>
      <c r="E428" s="19"/>
      <c r="F428" s="18">
        <v>61997.2</v>
      </c>
    </row>
    <row r="429" spans="1:6" ht="22.35" customHeight="1" x14ac:dyDescent="0.2">
      <c r="A429" s="33">
        <v>44678</v>
      </c>
      <c r="B429" s="31"/>
      <c r="C429" s="38" t="s">
        <v>167</v>
      </c>
      <c r="D429" s="36">
        <v>4279.49</v>
      </c>
      <c r="E429" s="31"/>
      <c r="F429" s="36">
        <v>57717.71</v>
      </c>
    </row>
    <row r="430" spans="1:6" ht="21.95" customHeight="1" x14ac:dyDescent="0.2">
      <c r="A430" s="21"/>
      <c r="B430" s="19"/>
      <c r="C430" s="17" t="s">
        <v>167</v>
      </c>
      <c r="D430" s="18">
        <v>4279.49</v>
      </c>
      <c r="E430" s="19"/>
      <c r="F430" s="18">
        <v>53438.22</v>
      </c>
    </row>
    <row r="431" spans="1:6" ht="21.95" customHeight="1" x14ac:dyDescent="0.2">
      <c r="A431" s="21"/>
      <c r="B431" s="16">
        <v>662</v>
      </c>
      <c r="C431" s="17" t="s">
        <v>33</v>
      </c>
      <c r="D431" s="18">
        <v>1360468</v>
      </c>
      <c r="E431" s="19"/>
      <c r="F431" s="18">
        <v>-1307029.78</v>
      </c>
    </row>
    <row r="432" spans="1:6" ht="21.95" customHeight="1" x14ac:dyDescent="0.2">
      <c r="A432" s="21"/>
      <c r="B432" s="16">
        <v>313</v>
      </c>
      <c r="C432" s="17" t="s">
        <v>168</v>
      </c>
      <c r="D432" s="18">
        <v>1005566</v>
      </c>
      <c r="E432" s="19"/>
      <c r="F432" s="18">
        <v>-2312595.7799999998</v>
      </c>
    </row>
    <row r="433" spans="1:6" ht="21.95" customHeight="1" x14ac:dyDescent="0.2">
      <c r="A433" s="31"/>
      <c r="B433" s="19"/>
      <c r="C433" s="17" t="s">
        <v>27</v>
      </c>
      <c r="D433" s="18">
        <v>28548.75</v>
      </c>
      <c r="E433" s="19"/>
      <c r="F433" s="18">
        <v>-2341144.5299999998</v>
      </c>
    </row>
    <row r="434" spans="1:6" ht="21.95" customHeight="1" x14ac:dyDescent="0.2">
      <c r="A434" s="15">
        <v>44679</v>
      </c>
      <c r="B434" s="16">
        <v>1418</v>
      </c>
      <c r="C434" s="17" t="s">
        <v>16</v>
      </c>
      <c r="D434" s="18">
        <v>100000</v>
      </c>
      <c r="E434" s="19"/>
      <c r="F434" s="18">
        <v>-2441144.5299999998</v>
      </c>
    </row>
    <row r="435" spans="1:6" ht="21.95" customHeight="1" x14ac:dyDescent="0.2">
      <c r="A435" s="21"/>
      <c r="B435" s="16">
        <v>191</v>
      </c>
      <c r="C435" s="17" t="s">
        <v>164</v>
      </c>
      <c r="D435" s="18">
        <v>500000</v>
      </c>
      <c r="E435" s="19"/>
      <c r="F435" s="18">
        <v>-2941144.53</v>
      </c>
    </row>
    <row r="436" spans="1:6" ht="21.95" customHeight="1" x14ac:dyDescent="0.2">
      <c r="A436" s="21"/>
      <c r="B436" s="19"/>
      <c r="C436" s="17" t="s">
        <v>169</v>
      </c>
      <c r="D436" s="18">
        <v>2850</v>
      </c>
      <c r="E436" s="19"/>
      <c r="F436" s="18">
        <v>-2943994.53</v>
      </c>
    </row>
    <row r="437" spans="1:6" ht="21.95" customHeight="1" x14ac:dyDescent="0.2">
      <c r="A437" s="21"/>
      <c r="B437" s="19"/>
      <c r="C437" s="17" t="s">
        <v>18</v>
      </c>
      <c r="D437" s="22">
        <v>598.5</v>
      </c>
      <c r="E437" s="19"/>
      <c r="F437" s="18">
        <v>-2944593.03</v>
      </c>
    </row>
    <row r="438" spans="1:6" ht="21.95" customHeight="1" x14ac:dyDescent="0.2">
      <c r="A438" s="21"/>
      <c r="B438" s="19"/>
      <c r="C438" s="17" t="s">
        <v>81</v>
      </c>
      <c r="D438" s="22">
        <v>85.5</v>
      </c>
      <c r="E438" s="19"/>
      <c r="F438" s="18">
        <v>-2944678.53</v>
      </c>
    </row>
    <row r="439" spans="1:6" ht="21.95" customHeight="1" x14ac:dyDescent="0.2">
      <c r="A439" s="21"/>
      <c r="B439" s="19"/>
      <c r="C439" s="17" t="s">
        <v>170</v>
      </c>
      <c r="D439" s="18">
        <v>4810</v>
      </c>
      <c r="E439" s="19"/>
      <c r="F439" s="18">
        <v>-2949488.53</v>
      </c>
    </row>
    <row r="440" spans="1:6" ht="21.95" customHeight="1" x14ac:dyDescent="0.2">
      <c r="A440" s="21"/>
      <c r="B440" s="19"/>
      <c r="C440" s="17" t="s">
        <v>18</v>
      </c>
      <c r="D440" s="18">
        <v>1010.1</v>
      </c>
      <c r="E440" s="19"/>
      <c r="F440" s="18">
        <v>-2950498.63</v>
      </c>
    </row>
    <row r="441" spans="1:6" ht="21.95" customHeight="1" x14ac:dyDescent="0.2">
      <c r="A441" s="21"/>
      <c r="B441" s="19"/>
      <c r="C441" s="17" t="s">
        <v>81</v>
      </c>
      <c r="D441" s="22">
        <v>144.30000000000001</v>
      </c>
      <c r="E441" s="19"/>
      <c r="F441" s="18">
        <v>-2950642.93</v>
      </c>
    </row>
    <row r="442" spans="1:6" ht="25.7" customHeight="1" x14ac:dyDescent="0.2">
      <c r="A442" s="21"/>
      <c r="B442" s="23">
        <v>210952</v>
      </c>
      <c r="C442" s="24" t="s">
        <v>171</v>
      </c>
      <c r="D442" s="25"/>
      <c r="E442" s="26">
        <v>2500000</v>
      </c>
      <c r="F442" s="26">
        <v>-450642.93</v>
      </c>
    </row>
    <row r="443" spans="1:6" ht="5.25" customHeight="1" x14ac:dyDescent="0.2">
      <c r="A443" s="28"/>
      <c r="B443" s="29"/>
      <c r="C443" s="29"/>
      <c r="D443" s="29"/>
      <c r="E443" s="29"/>
      <c r="F443" s="29"/>
    </row>
    <row r="444" spans="1:6" ht="29.85" customHeight="1" x14ac:dyDescent="0.2">
      <c r="A444" s="21"/>
      <c r="B444" s="16">
        <v>6400759</v>
      </c>
      <c r="C444" s="30" t="s">
        <v>172</v>
      </c>
      <c r="D444" s="19"/>
      <c r="E444" s="22">
        <v>800</v>
      </c>
      <c r="F444" s="18">
        <v>-449842.93</v>
      </c>
    </row>
    <row r="445" spans="1:6" ht="29.85" customHeight="1" x14ac:dyDescent="0.2">
      <c r="A445" s="21"/>
      <c r="B445" s="16">
        <v>614276</v>
      </c>
      <c r="C445" s="30" t="s">
        <v>39</v>
      </c>
      <c r="D445" s="19"/>
      <c r="E445" s="18">
        <v>950000</v>
      </c>
      <c r="F445" s="18">
        <v>500157.07</v>
      </c>
    </row>
    <row r="446" spans="1:6" ht="29.85" customHeight="1" x14ac:dyDescent="0.2">
      <c r="A446" s="21"/>
      <c r="B446" s="16">
        <v>72497468</v>
      </c>
      <c r="C446" s="30" t="s">
        <v>41</v>
      </c>
      <c r="D446" s="18">
        <v>45478.76</v>
      </c>
      <c r="E446" s="19"/>
      <c r="F446" s="18">
        <v>454678.31</v>
      </c>
    </row>
    <row r="447" spans="1:6" ht="29.85" customHeight="1" x14ac:dyDescent="0.2">
      <c r="A447" s="21"/>
      <c r="B447" s="16">
        <v>45829631</v>
      </c>
      <c r="C447" s="30" t="s">
        <v>72</v>
      </c>
      <c r="D447" s="18">
        <v>123950.39999999999</v>
      </c>
      <c r="E447" s="19"/>
      <c r="F447" s="18">
        <v>330727.90999999997</v>
      </c>
    </row>
    <row r="448" spans="1:6" ht="29.85" customHeight="1" x14ac:dyDescent="0.2">
      <c r="A448" s="21"/>
      <c r="B448" s="16">
        <v>73747941</v>
      </c>
      <c r="C448" s="30" t="s">
        <v>72</v>
      </c>
      <c r="D448" s="18">
        <v>257425.88</v>
      </c>
      <c r="E448" s="19"/>
      <c r="F448" s="18">
        <v>73302.03</v>
      </c>
    </row>
    <row r="449" spans="1:6" ht="29.85" customHeight="1" x14ac:dyDescent="0.2">
      <c r="A449" s="21"/>
      <c r="B449" s="16">
        <v>15116491</v>
      </c>
      <c r="C449" s="30" t="s">
        <v>46</v>
      </c>
      <c r="D449" s="18">
        <v>50000</v>
      </c>
      <c r="E449" s="19"/>
      <c r="F449" s="18">
        <v>23302.03</v>
      </c>
    </row>
    <row r="450" spans="1:6" ht="21.95" customHeight="1" x14ac:dyDescent="0.2">
      <c r="A450" s="21"/>
      <c r="B450" s="19"/>
      <c r="C450" s="17" t="s">
        <v>26</v>
      </c>
      <c r="D450" s="22">
        <v>4.8</v>
      </c>
      <c r="E450" s="19"/>
      <c r="F450" s="18">
        <v>23297.23</v>
      </c>
    </row>
    <row r="451" spans="1:6" ht="21.95" customHeight="1" x14ac:dyDescent="0.2">
      <c r="A451" s="21"/>
      <c r="B451" s="19"/>
      <c r="C451" s="17" t="s">
        <v>27</v>
      </c>
      <c r="D451" s="18">
        <v>6518.12</v>
      </c>
      <c r="E451" s="19"/>
      <c r="F451" s="18">
        <v>16779.11</v>
      </c>
    </row>
    <row r="452" spans="1:6" ht="29.85" customHeight="1" x14ac:dyDescent="0.2">
      <c r="A452" s="21"/>
      <c r="B452" s="19"/>
      <c r="C452" s="30" t="s">
        <v>173</v>
      </c>
      <c r="D452" s="22">
        <v>0.4</v>
      </c>
      <c r="E452" s="19"/>
      <c r="F452" s="18">
        <v>16778.71</v>
      </c>
    </row>
    <row r="453" spans="1:6" ht="29.85" customHeight="1" x14ac:dyDescent="0.2">
      <c r="A453" s="31"/>
      <c r="B453" s="19"/>
      <c r="C453" s="30" t="s">
        <v>174</v>
      </c>
      <c r="D453" s="22">
        <v>9.8000000000000007</v>
      </c>
      <c r="E453" s="19"/>
      <c r="F453" s="18">
        <v>16768.91</v>
      </c>
    </row>
    <row r="454" spans="1:6" ht="29.85" customHeight="1" x14ac:dyDescent="0.2">
      <c r="A454" s="15">
        <v>44680</v>
      </c>
      <c r="B454" s="16">
        <v>4382</v>
      </c>
      <c r="C454" s="30" t="s">
        <v>175</v>
      </c>
      <c r="D454" s="19"/>
      <c r="E454" s="18">
        <v>279799.39</v>
      </c>
      <c r="F454" s="18">
        <v>296568.3</v>
      </c>
    </row>
    <row r="455" spans="1:6" ht="29.85" customHeight="1" x14ac:dyDescent="0.2">
      <c r="A455" s="31"/>
      <c r="B455" s="16">
        <v>4382</v>
      </c>
      <c r="C455" s="30" t="s">
        <v>78</v>
      </c>
      <c r="D455" s="19"/>
      <c r="E455" s="18">
        <v>820561.26</v>
      </c>
      <c r="F455" s="18">
        <v>1117129.56</v>
      </c>
    </row>
    <row r="456" spans="1:6" ht="30" customHeight="1" x14ac:dyDescent="0.2">
      <c r="A456" s="33">
        <v>44680</v>
      </c>
      <c r="B456" s="34">
        <v>4382</v>
      </c>
      <c r="C456" s="35" t="s">
        <v>79</v>
      </c>
      <c r="D456" s="31"/>
      <c r="E456" s="36">
        <v>27102.95</v>
      </c>
      <c r="F456" s="36">
        <v>1144232.51</v>
      </c>
    </row>
    <row r="457" spans="1:6" ht="21.95" customHeight="1" x14ac:dyDescent="0.2">
      <c r="A457" s="21"/>
      <c r="B457" s="19"/>
      <c r="C457" s="17" t="s">
        <v>80</v>
      </c>
      <c r="D457" s="18">
        <v>6123.36</v>
      </c>
      <c r="E457" s="19"/>
      <c r="F457" s="18">
        <v>1138109.1499999999</v>
      </c>
    </row>
    <row r="458" spans="1:6" ht="21.95" customHeight="1" x14ac:dyDescent="0.2">
      <c r="A458" s="21"/>
      <c r="B458" s="19"/>
      <c r="C458" s="17" t="s">
        <v>18</v>
      </c>
      <c r="D458" s="18">
        <v>1285.9100000000001</v>
      </c>
      <c r="E458" s="19"/>
      <c r="F458" s="18">
        <v>1136823.24</v>
      </c>
    </row>
    <row r="459" spans="1:6" ht="21.95" customHeight="1" x14ac:dyDescent="0.2">
      <c r="A459" s="21"/>
      <c r="B459" s="19"/>
      <c r="C459" s="17" t="s">
        <v>81</v>
      </c>
      <c r="D459" s="22">
        <v>183.7</v>
      </c>
      <c r="E459" s="19"/>
      <c r="F459" s="18">
        <v>1136639.54</v>
      </c>
    </row>
    <row r="460" spans="1:6" ht="29.85" customHeight="1" x14ac:dyDescent="0.2">
      <c r="A460" s="21"/>
      <c r="B460" s="16">
        <v>385940</v>
      </c>
      <c r="C460" s="30" t="s">
        <v>176</v>
      </c>
      <c r="D460" s="19"/>
      <c r="E460" s="18">
        <v>3000000</v>
      </c>
      <c r="F460" s="18">
        <v>4136639.54</v>
      </c>
    </row>
    <row r="461" spans="1:6" ht="29.85" customHeight="1" x14ac:dyDescent="0.2">
      <c r="A461" s="21"/>
      <c r="B461" s="16">
        <v>105908</v>
      </c>
      <c r="C461" s="30" t="s">
        <v>176</v>
      </c>
      <c r="D461" s="19"/>
      <c r="E461" s="18">
        <v>3500000</v>
      </c>
      <c r="F461" s="18">
        <v>7636639.54</v>
      </c>
    </row>
    <row r="462" spans="1:6" ht="29.85" customHeight="1" x14ac:dyDescent="0.2">
      <c r="A462" s="21"/>
      <c r="B462" s="16">
        <v>106169</v>
      </c>
      <c r="C462" s="30" t="s">
        <v>176</v>
      </c>
      <c r="D462" s="19"/>
      <c r="E462" s="18">
        <v>3500000</v>
      </c>
      <c r="F462" s="18">
        <v>11136639.539999999</v>
      </c>
    </row>
    <row r="463" spans="1:6" ht="29.85" customHeight="1" x14ac:dyDescent="0.2">
      <c r="A463" s="21"/>
      <c r="B463" s="16">
        <v>216296</v>
      </c>
      <c r="C463" s="30" t="s">
        <v>177</v>
      </c>
      <c r="D463" s="19"/>
      <c r="E463" s="18">
        <v>2500000</v>
      </c>
      <c r="F463" s="18">
        <v>13636639.539999999</v>
      </c>
    </row>
    <row r="464" spans="1:6" ht="29.85" customHeight="1" x14ac:dyDescent="0.2">
      <c r="A464" s="21"/>
      <c r="B464" s="16">
        <v>1808680</v>
      </c>
      <c r="C464" s="30" t="s">
        <v>178</v>
      </c>
      <c r="D464" s="19"/>
      <c r="E464" s="18">
        <v>606000</v>
      </c>
      <c r="F464" s="18">
        <v>14242639.539999999</v>
      </c>
    </row>
    <row r="465" spans="1:6" ht="29.85" customHeight="1" x14ac:dyDescent="0.2">
      <c r="A465" s="21"/>
      <c r="B465" s="16">
        <v>401652</v>
      </c>
      <c r="C465" s="30" t="s">
        <v>179</v>
      </c>
      <c r="D465" s="19"/>
      <c r="E465" s="18">
        <v>494000</v>
      </c>
      <c r="F465" s="18">
        <v>14736639.539999999</v>
      </c>
    </row>
    <row r="466" spans="1:6" ht="29.85" customHeight="1" x14ac:dyDescent="0.2">
      <c r="A466" s="21"/>
      <c r="B466" s="16">
        <v>127335</v>
      </c>
      <c r="C466" s="30" t="s">
        <v>179</v>
      </c>
      <c r="D466" s="19"/>
      <c r="E466" s="18">
        <v>800000</v>
      </c>
      <c r="F466" s="18">
        <v>15536639.539999999</v>
      </c>
    </row>
    <row r="467" spans="1:6" ht="21.95" customHeight="1" x14ac:dyDescent="0.2">
      <c r="A467" s="21"/>
      <c r="B467" s="16">
        <v>22781191</v>
      </c>
      <c r="C467" s="17" t="s">
        <v>180</v>
      </c>
      <c r="D467" s="18">
        <v>13986968.84</v>
      </c>
      <c r="E467" s="19"/>
      <c r="F467" s="18">
        <v>1549670.7</v>
      </c>
    </row>
    <row r="468" spans="1:6" ht="29.85" customHeight="1" x14ac:dyDescent="0.2">
      <c r="A468" s="21"/>
      <c r="B468" s="16">
        <v>4280963</v>
      </c>
      <c r="C468" s="30" t="s">
        <v>55</v>
      </c>
      <c r="D468" s="18">
        <v>400000</v>
      </c>
      <c r="E468" s="19"/>
      <c r="F468" s="18">
        <v>1149670.7</v>
      </c>
    </row>
    <row r="469" spans="1:6" ht="29.85" customHeight="1" x14ac:dyDescent="0.2">
      <c r="A469" s="21"/>
      <c r="B469" s="16">
        <v>15514993</v>
      </c>
      <c r="C469" s="30" t="s">
        <v>23</v>
      </c>
      <c r="D469" s="18">
        <v>15000</v>
      </c>
      <c r="E469" s="19"/>
      <c r="F469" s="18">
        <v>1134670.7</v>
      </c>
    </row>
    <row r="470" spans="1:6" ht="21.95" customHeight="1" x14ac:dyDescent="0.2">
      <c r="A470" s="21"/>
      <c r="B470" s="19"/>
      <c r="C470" s="17" t="s">
        <v>167</v>
      </c>
      <c r="D470" s="18">
        <v>4289.53</v>
      </c>
      <c r="E470" s="19"/>
      <c r="F470" s="18">
        <v>1130381.17</v>
      </c>
    </row>
    <row r="471" spans="1:6" ht="21.95" customHeight="1" x14ac:dyDescent="0.2">
      <c r="A471" s="21"/>
      <c r="B471" s="19"/>
      <c r="C471" s="17" t="s">
        <v>27</v>
      </c>
      <c r="D471" s="18">
        <v>86483.17</v>
      </c>
      <c r="E471" s="19"/>
      <c r="F471" s="18">
        <v>1043898</v>
      </c>
    </row>
    <row r="472" spans="1:6" ht="22.35" customHeight="1" x14ac:dyDescent="0.2">
      <c r="A472" s="9"/>
      <c r="B472" s="44"/>
      <c r="C472" s="45" t="s">
        <v>26</v>
      </c>
      <c r="D472" s="46">
        <v>93164.79</v>
      </c>
      <c r="E472" s="44"/>
      <c r="F472" s="46">
        <v>950733.21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sqref="A1:B1"/>
    </sheetView>
  </sheetViews>
  <sheetFormatPr baseColWidth="10" defaultColWidth="9.33203125" defaultRowHeight="12.75" x14ac:dyDescent="0.2"/>
  <cols>
    <col min="1" max="1" width="46.6640625" customWidth="1"/>
    <col min="2" max="2" width="27.5" customWidth="1"/>
    <col min="3" max="3" width="44.5" customWidth="1"/>
    <col min="4" max="4" width="19.83203125" customWidth="1"/>
  </cols>
  <sheetData>
    <row r="1" spans="1:4" ht="30" customHeight="1" x14ac:dyDescent="0.2">
      <c r="A1" s="47" t="s">
        <v>181</v>
      </c>
    </row>
    <row r="2" spans="1:4" ht="49.35" customHeight="1" x14ac:dyDescent="0.2">
      <c r="A2" s="104" t="s">
        <v>182</v>
      </c>
      <c r="B2" s="104"/>
      <c r="C2" s="104"/>
      <c r="D2" s="104"/>
    </row>
    <row r="3" spans="1:4" ht="15.95" customHeight="1" x14ac:dyDescent="0.2">
      <c r="A3" s="118" t="s">
        <v>183</v>
      </c>
      <c r="B3" s="118"/>
      <c r="C3" s="49" t="s">
        <v>184</v>
      </c>
    </row>
    <row r="4" spans="1:4" ht="31.35" customHeight="1" x14ac:dyDescent="0.2">
      <c r="A4" s="119" t="s">
        <v>185</v>
      </c>
      <c r="B4" s="119"/>
      <c r="C4" s="50">
        <v>892887.62</v>
      </c>
    </row>
    <row r="5" spans="1:4" ht="33" customHeight="1" x14ac:dyDescent="0.2">
      <c r="A5" s="108" t="s">
        <v>186</v>
      </c>
      <c r="B5" s="108"/>
      <c r="C5" s="51">
        <v>725558.09</v>
      </c>
    </row>
  </sheetData>
  <mergeCells count="4">
    <mergeCell ref="A2:D2"/>
    <mergeCell ref="A3:B3"/>
    <mergeCell ref="A4:B4"/>
    <mergeCell ref="A5:B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workbookViewId="0">
      <selection sqref="A1:T1"/>
    </sheetView>
  </sheetViews>
  <sheetFormatPr baseColWidth="10" defaultColWidth="9.33203125" defaultRowHeight="12.75" x14ac:dyDescent="0.2"/>
  <cols>
    <col min="1" max="1" width="9.5" customWidth="1"/>
    <col min="2" max="2" width="1.1640625" customWidth="1"/>
    <col min="3" max="3" width="8.5" customWidth="1"/>
    <col min="4" max="4" width="2.1640625" customWidth="1"/>
    <col min="5" max="5" width="7.33203125" customWidth="1"/>
    <col min="6" max="6" width="11.5" customWidth="1"/>
    <col min="7" max="7" width="5.1640625" customWidth="1"/>
    <col min="8" max="9" width="10.83203125" customWidth="1"/>
    <col min="10" max="10" width="5.33203125" customWidth="1"/>
    <col min="11" max="11" width="1.1640625" customWidth="1"/>
    <col min="12" max="12" width="4.1640625" customWidth="1"/>
    <col min="13" max="13" width="6.5" customWidth="1"/>
    <col min="14" max="14" width="2" customWidth="1"/>
    <col min="15" max="15" width="8.5" customWidth="1"/>
    <col min="16" max="16" width="6" customWidth="1"/>
    <col min="17" max="17" width="2.5" customWidth="1"/>
    <col min="18" max="18" width="14" customWidth="1"/>
    <col min="19" max="19" width="2.5" customWidth="1"/>
    <col min="20" max="20" width="17.33203125" customWidth="1"/>
  </cols>
  <sheetData>
    <row r="1" spans="1:20" ht="15" customHeight="1" x14ac:dyDescent="0.2">
      <c r="A1" s="104" t="s">
        <v>187</v>
      </c>
      <c r="B1" s="104"/>
      <c r="C1" s="104"/>
      <c r="D1" s="104"/>
      <c r="E1" s="104"/>
      <c r="F1" s="104"/>
      <c r="G1" s="104"/>
      <c r="H1" s="104"/>
      <c r="I1" s="104"/>
      <c r="J1" s="104"/>
      <c r="K1" s="104"/>
      <c r="L1" s="104"/>
      <c r="M1" s="104"/>
      <c r="N1" s="104"/>
      <c r="O1" s="104"/>
      <c r="P1" s="104"/>
      <c r="Q1" s="104"/>
      <c r="R1" s="104"/>
      <c r="S1" s="104"/>
      <c r="T1" s="104"/>
    </row>
    <row r="2" spans="1:20" ht="15.95" customHeight="1" x14ac:dyDescent="0.2">
      <c r="A2" s="118" t="s">
        <v>183</v>
      </c>
      <c r="B2" s="118"/>
      <c r="C2" s="118"/>
      <c r="D2" s="118"/>
      <c r="E2" s="118"/>
      <c r="F2" s="118"/>
      <c r="G2" s="118"/>
      <c r="H2" s="118"/>
      <c r="I2" s="118"/>
      <c r="J2" s="118"/>
      <c r="K2" s="118"/>
      <c r="L2" s="139" t="s">
        <v>184</v>
      </c>
      <c r="M2" s="139"/>
      <c r="N2" s="139"/>
      <c r="O2" s="139"/>
      <c r="P2" s="139"/>
      <c r="Q2" s="139"/>
      <c r="R2" s="139"/>
    </row>
    <row r="3" spans="1:20" ht="31.35" customHeight="1" x14ac:dyDescent="0.2">
      <c r="A3" s="119" t="s">
        <v>188</v>
      </c>
      <c r="B3" s="119"/>
      <c r="C3" s="119"/>
      <c r="D3" s="119"/>
      <c r="E3" s="119"/>
      <c r="F3" s="119"/>
      <c r="G3" s="119"/>
      <c r="H3" s="119"/>
      <c r="I3" s="119"/>
      <c r="J3" s="119"/>
      <c r="K3" s="119"/>
      <c r="L3" s="140">
        <v>1216637.1599999999</v>
      </c>
      <c r="M3" s="140"/>
      <c r="N3" s="140"/>
      <c r="O3" s="140"/>
      <c r="P3" s="140"/>
      <c r="Q3" s="140"/>
      <c r="R3" s="140"/>
    </row>
    <row r="4" spans="1:20" ht="33.200000000000003" customHeight="1" x14ac:dyDescent="0.2">
      <c r="A4" s="135" t="s">
        <v>189</v>
      </c>
      <c r="B4" s="135"/>
      <c r="C4" s="135"/>
      <c r="D4" s="135"/>
      <c r="E4" s="135"/>
      <c r="F4" s="135"/>
      <c r="G4" s="135"/>
      <c r="H4" s="135"/>
      <c r="I4" s="135"/>
      <c r="J4" s="135"/>
      <c r="K4" s="135"/>
      <c r="L4" s="136">
        <v>52959.44</v>
      </c>
      <c r="M4" s="136"/>
      <c r="N4" s="136"/>
      <c r="O4" s="136"/>
      <c r="P4" s="136"/>
      <c r="Q4" s="136"/>
      <c r="R4" s="136"/>
    </row>
    <row r="5" spans="1:20" ht="54" customHeight="1" x14ac:dyDescent="0.2">
      <c r="A5" s="104" t="s">
        <v>190</v>
      </c>
      <c r="B5" s="104"/>
      <c r="C5" s="104"/>
      <c r="D5" s="104"/>
      <c r="E5" s="104"/>
      <c r="F5" s="104"/>
      <c r="G5" s="104"/>
      <c r="H5" s="104"/>
      <c r="I5" s="104"/>
      <c r="J5" s="104"/>
      <c r="K5" s="104"/>
      <c r="L5" s="104"/>
      <c r="M5" s="104"/>
      <c r="N5" s="104"/>
      <c r="O5" s="104"/>
      <c r="P5" s="104"/>
      <c r="Q5" s="104"/>
      <c r="R5" s="104"/>
      <c r="S5" s="104"/>
      <c r="T5" s="104"/>
    </row>
    <row r="6" spans="1:20" ht="24" customHeight="1" x14ac:dyDescent="0.2">
      <c r="A6" s="137" t="s">
        <v>191</v>
      </c>
      <c r="B6" s="137"/>
      <c r="C6" s="138" t="s">
        <v>192</v>
      </c>
      <c r="D6" s="138"/>
      <c r="E6" s="115" t="s">
        <v>193</v>
      </c>
      <c r="F6" s="115"/>
      <c r="G6" s="115" t="s">
        <v>10</v>
      </c>
      <c r="H6" s="115"/>
      <c r="I6" s="115"/>
      <c r="J6" s="115"/>
      <c r="K6" s="129" t="s">
        <v>194</v>
      </c>
      <c r="L6" s="129"/>
      <c r="M6" s="129"/>
      <c r="N6" s="128" t="s">
        <v>195</v>
      </c>
      <c r="O6" s="128"/>
      <c r="P6" s="128"/>
      <c r="Q6" s="128" t="s">
        <v>196</v>
      </c>
      <c r="R6" s="128"/>
    </row>
    <row r="7" spans="1:20" ht="20.45" customHeight="1" x14ac:dyDescent="0.2">
      <c r="A7" s="131">
        <v>44650</v>
      </c>
      <c r="B7" s="131"/>
      <c r="C7" s="132">
        <v>44678</v>
      </c>
      <c r="D7" s="132"/>
      <c r="E7" s="133" t="s">
        <v>197</v>
      </c>
      <c r="F7" s="133"/>
      <c r="G7" s="133" t="s">
        <v>198</v>
      </c>
      <c r="H7" s="133"/>
      <c r="I7" s="133"/>
      <c r="J7" s="133"/>
      <c r="K7" s="134">
        <v>74</v>
      </c>
      <c r="L7" s="134"/>
      <c r="M7" s="134"/>
      <c r="N7" s="126">
        <v>65</v>
      </c>
      <c r="O7" s="126"/>
      <c r="P7" s="126"/>
      <c r="Q7" s="127">
        <v>4810</v>
      </c>
      <c r="R7" s="127"/>
    </row>
    <row r="8" spans="1:20" ht="54" customHeight="1" x14ac:dyDescent="0.2">
      <c r="A8" s="104" t="s">
        <v>199</v>
      </c>
      <c r="B8" s="104"/>
      <c r="C8" s="104"/>
      <c r="D8" s="104"/>
      <c r="E8" s="104"/>
      <c r="F8" s="104"/>
      <c r="G8" s="104"/>
      <c r="H8" s="104"/>
      <c r="I8" s="104"/>
      <c r="J8" s="104"/>
      <c r="K8" s="104"/>
      <c r="L8" s="104"/>
      <c r="M8" s="104"/>
      <c r="N8" s="104"/>
      <c r="O8" s="104"/>
      <c r="P8" s="104"/>
      <c r="Q8" s="104"/>
      <c r="R8" s="104"/>
      <c r="S8" s="104"/>
      <c r="T8" s="104"/>
    </row>
    <row r="9" spans="1:20" ht="24" customHeight="1" x14ac:dyDescent="0.2">
      <c r="A9" s="3" t="s">
        <v>8</v>
      </c>
      <c r="B9" s="115" t="s">
        <v>200</v>
      </c>
      <c r="C9" s="115"/>
      <c r="D9" s="128" t="s">
        <v>201</v>
      </c>
      <c r="E9" s="128"/>
      <c r="F9" s="128" t="s">
        <v>202</v>
      </c>
      <c r="G9" s="128"/>
      <c r="H9" s="7" t="s">
        <v>203</v>
      </c>
      <c r="I9" s="52" t="s">
        <v>204</v>
      </c>
      <c r="J9" s="129" t="s">
        <v>205</v>
      </c>
      <c r="K9" s="129"/>
      <c r="L9" s="129"/>
      <c r="M9" s="128" t="s">
        <v>206</v>
      </c>
      <c r="N9" s="128"/>
      <c r="O9" s="53" t="s">
        <v>207</v>
      </c>
      <c r="P9" s="130" t="s">
        <v>208</v>
      </c>
      <c r="Q9" s="130"/>
      <c r="R9" s="128" t="s">
        <v>209</v>
      </c>
      <c r="S9" s="128"/>
    </row>
    <row r="10" spans="1:20" ht="25.7" customHeight="1" x14ac:dyDescent="0.2">
      <c r="A10" s="54">
        <v>44658</v>
      </c>
      <c r="B10" s="122" t="s">
        <v>210</v>
      </c>
      <c r="C10" s="122"/>
      <c r="D10" s="123" t="s">
        <v>211</v>
      </c>
      <c r="E10" s="123"/>
      <c r="F10" s="123" t="s">
        <v>212</v>
      </c>
      <c r="G10" s="123"/>
      <c r="H10" s="55" t="s">
        <v>211</v>
      </c>
      <c r="I10" s="56">
        <v>44621</v>
      </c>
      <c r="J10" s="124">
        <v>44651</v>
      </c>
      <c r="K10" s="124"/>
      <c r="L10" s="124"/>
      <c r="M10" s="125">
        <v>0.8</v>
      </c>
      <c r="N10" s="125"/>
      <c r="O10" s="57" t="s">
        <v>213</v>
      </c>
      <c r="P10" s="120" t="s">
        <v>213</v>
      </c>
      <c r="Q10" s="120"/>
      <c r="R10" s="121">
        <v>36143.72</v>
      </c>
      <c r="S10" s="121"/>
    </row>
  </sheetData>
  <mergeCells count="37">
    <mergeCell ref="A1:T1"/>
    <mergeCell ref="A2:K2"/>
    <mergeCell ref="L2:R2"/>
    <mergeCell ref="A3:K3"/>
    <mergeCell ref="L3:R3"/>
    <mergeCell ref="A4:K4"/>
    <mergeCell ref="L4:R4"/>
    <mergeCell ref="A5:T5"/>
    <mergeCell ref="A6:B6"/>
    <mergeCell ref="C6:D6"/>
    <mergeCell ref="E6:F6"/>
    <mergeCell ref="G6:J6"/>
    <mergeCell ref="K6:M6"/>
    <mergeCell ref="N6:P6"/>
    <mergeCell ref="Q6:R6"/>
    <mergeCell ref="N7:P7"/>
    <mergeCell ref="Q7:R7"/>
    <mergeCell ref="A8:T8"/>
    <mergeCell ref="B9:C9"/>
    <mergeCell ref="D9:E9"/>
    <mergeCell ref="F9:G9"/>
    <mergeCell ref="J9:L9"/>
    <mergeCell ref="M9:N9"/>
    <mergeCell ref="P9:Q9"/>
    <mergeCell ref="R9:S9"/>
    <mergeCell ref="A7:B7"/>
    <mergeCell ref="C7:D7"/>
    <mergeCell ref="E7:F7"/>
    <mergeCell ref="G7:J7"/>
    <mergeCell ref="K7:M7"/>
    <mergeCell ref="P10:Q10"/>
    <mergeCell ref="R10:S10"/>
    <mergeCell ref="B10:C10"/>
    <mergeCell ref="D10:E10"/>
    <mergeCell ref="F10:G10"/>
    <mergeCell ref="J10:L10"/>
    <mergeCell ref="M10:N1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workbookViewId="0">
      <selection sqref="A1:D1"/>
    </sheetView>
  </sheetViews>
  <sheetFormatPr baseColWidth="10" defaultColWidth="9.33203125" defaultRowHeight="12.75" x14ac:dyDescent="0.2"/>
  <cols>
    <col min="1" max="1" width="72.6640625" customWidth="1"/>
    <col min="2" max="2" width="22.83203125" customWidth="1"/>
    <col min="3" max="3" width="16.83203125" customWidth="1"/>
    <col min="4" max="4" width="25.83203125" customWidth="1"/>
  </cols>
  <sheetData>
    <row r="1" spans="1:4" ht="51.2" customHeight="1" x14ac:dyDescent="0.2">
      <c r="A1" s="141" t="s">
        <v>214</v>
      </c>
      <c r="B1" s="141"/>
      <c r="C1" s="141"/>
      <c r="D1" s="141"/>
    </row>
    <row r="2" spans="1:4" ht="15.95" customHeight="1" x14ac:dyDescent="0.2">
      <c r="A2" s="58"/>
      <c r="B2" s="58"/>
      <c r="C2" s="58"/>
    </row>
    <row r="3" spans="1:4" ht="15.2" customHeight="1" x14ac:dyDescent="0.2">
      <c r="A3" s="59" t="s">
        <v>215</v>
      </c>
      <c r="B3" s="60">
        <v>4025</v>
      </c>
      <c r="C3" s="59" t="s">
        <v>216</v>
      </c>
    </row>
    <row r="4" spans="1:4" ht="17.100000000000001" customHeight="1" x14ac:dyDescent="0.2">
      <c r="A4" s="61" t="s">
        <v>217</v>
      </c>
      <c r="B4" s="19"/>
      <c r="C4" s="19"/>
    </row>
    <row r="5" spans="1:4" ht="17.100000000000001" customHeight="1" x14ac:dyDescent="0.2">
      <c r="A5" s="62" t="s">
        <v>218</v>
      </c>
      <c r="B5" s="19"/>
      <c r="C5" s="19"/>
    </row>
    <row r="6" spans="1:4" ht="17.100000000000001" customHeight="1" x14ac:dyDescent="0.2">
      <c r="A6" s="62" t="s">
        <v>219</v>
      </c>
      <c r="B6" s="63" t="s">
        <v>220</v>
      </c>
      <c r="C6" s="64" t="s">
        <v>221</v>
      </c>
    </row>
    <row r="7" spans="1:4" ht="17.100000000000001" customHeight="1" x14ac:dyDescent="0.2">
      <c r="A7" s="62" t="s">
        <v>222</v>
      </c>
      <c r="B7" s="63" t="s">
        <v>223</v>
      </c>
      <c r="C7" s="64" t="s">
        <v>221</v>
      </c>
    </row>
    <row r="8" spans="1:4" ht="17.100000000000001" customHeight="1" x14ac:dyDescent="0.2">
      <c r="A8" s="62" t="s">
        <v>224</v>
      </c>
      <c r="B8" s="63" t="s">
        <v>223</v>
      </c>
      <c r="C8" s="64" t="s">
        <v>221</v>
      </c>
    </row>
    <row r="9" spans="1:4" ht="17.100000000000001" customHeight="1" x14ac:dyDescent="0.2">
      <c r="A9" s="62" t="s">
        <v>225</v>
      </c>
      <c r="B9" s="65">
        <v>75</v>
      </c>
      <c r="C9" s="64" t="s">
        <v>221</v>
      </c>
    </row>
    <row r="10" spans="1:4" ht="17.100000000000001" customHeight="1" x14ac:dyDescent="0.2">
      <c r="A10" s="62" t="s">
        <v>226</v>
      </c>
      <c r="B10" s="19"/>
      <c r="C10" s="19"/>
    </row>
    <row r="11" spans="1:4" ht="17.100000000000001" customHeight="1" x14ac:dyDescent="0.2">
      <c r="A11" s="62" t="s">
        <v>227</v>
      </c>
      <c r="B11" s="63" t="s">
        <v>228</v>
      </c>
      <c r="C11" s="64" t="s">
        <v>221</v>
      </c>
    </row>
    <row r="12" spans="1:4" ht="17.100000000000001" customHeight="1" x14ac:dyDescent="0.2">
      <c r="A12" s="61" t="s">
        <v>229</v>
      </c>
      <c r="B12" s="66" t="s">
        <v>230</v>
      </c>
      <c r="C12" s="61" t="s">
        <v>231</v>
      </c>
    </row>
    <row r="13" spans="1:4" ht="17.100000000000001" customHeight="1" x14ac:dyDescent="0.2">
      <c r="A13" s="61" t="s">
        <v>232</v>
      </c>
      <c r="B13" s="19"/>
      <c r="C13" s="19"/>
    </row>
    <row r="14" spans="1:4" ht="17.100000000000001" customHeight="1" x14ac:dyDescent="0.2">
      <c r="A14" s="62" t="s">
        <v>233</v>
      </c>
      <c r="B14" s="51">
        <v>1695</v>
      </c>
      <c r="C14" s="64" t="s">
        <v>221</v>
      </c>
    </row>
    <row r="15" spans="1:4" ht="17.100000000000001" customHeight="1" x14ac:dyDescent="0.2">
      <c r="A15" s="62" t="s">
        <v>234</v>
      </c>
      <c r="B15" s="51">
        <v>1140</v>
      </c>
      <c r="C15" s="64" t="s">
        <v>221</v>
      </c>
    </row>
    <row r="16" spans="1:4" ht="44.1" customHeight="1" x14ac:dyDescent="0.2">
      <c r="A16" s="30" t="s">
        <v>235</v>
      </c>
      <c r="B16" s="51">
        <v>22430</v>
      </c>
      <c r="C16" s="64" t="s">
        <v>221</v>
      </c>
    </row>
    <row r="17" spans="1:3" ht="17.100000000000001" customHeight="1" x14ac:dyDescent="0.2">
      <c r="A17" s="62" t="s">
        <v>236</v>
      </c>
      <c r="B17" s="51">
        <v>1020</v>
      </c>
      <c r="C17" s="64" t="s">
        <v>237</v>
      </c>
    </row>
    <row r="18" spans="1:3" ht="17.100000000000001" customHeight="1" x14ac:dyDescent="0.2">
      <c r="A18" s="62" t="s">
        <v>238</v>
      </c>
      <c r="B18" s="51">
        <v>1550</v>
      </c>
      <c r="C18" s="64" t="s">
        <v>237</v>
      </c>
    </row>
    <row r="19" spans="1:3" ht="17.100000000000001" customHeight="1" x14ac:dyDescent="0.2">
      <c r="A19" s="62" t="s">
        <v>239</v>
      </c>
      <c r="B19" s="51">
        <v>5430</v>
      </c>
      <c r="C19" s="64" t="s">
        <v>237</v>
      </c>
    </row>
    <row r="20" spans="1:3" ht="17.100000000000001" customHeight="1" x14ac:dyDescent="0.2">
      <c r="A20" s="62" t="s">
        <v>240</v>
      </c>
      <c r="B20" s="65">
        <v>890</v>
      </c>
      <c r="C20" s="64" t="s">
        <v>221</v>
      </c>
    </row>
    <row r="21" spans="1:3" ht="17.100000000000001" customHeight="1" x14ac:dyDescent="0.2">
      <c r="A21" s="61" t="s">
        <v>241</v>
      </c>
      <c r="B21" s="67">
        <v>620</v>
      </c>
      <c r="C21" s="61" t="s">
        <v>231</v>
      </c>
    </row>
    <row r="22" spans="1:3" ht="17.100000000000001" customHeight="1" x14ac:dyDescent="0.2">
      <c r="A22" s="61" t="s">
        <v>242</v>
      </c>
      <c r="B22" s="68">
        <v>1180</v>
      </c>
      <c r="C22" s="61" t="s">
        <v>231</v>
      </c>
    </row>
    <row r="23" spans="1:3" ht="17.100000000000001" customHeight="1" x14ac:dyDescent="0.2">
      <c r="A23" s="61" t="s">
        <v>243</v>
      </c>
      <c r="B23" s="67">
        <v>680</v>
      </c>
      <c r="C23" s="61" t="s">
        <v>231</v>
      </c>
    </row>
    <row r="24" spans="1:3" ht="17.100000000000001" customHeight="1" x14ac:dyDescent="0.2">
      <c r="A24" s="61" t="s">
        <v>244</v>
      </c>
      <c r="B24" s="19"/>
      <c r="C24" s="19"/>
    </row>
    <row r="25" spans="1:3" ht="17.100000000000001" customHeight="1" x14ac:dyDescent="0.2">
      <c r="A25" s="62" t="s">
        <v>245</v>
      </c>
      <c r="B25" s="63" t="s">
        <v>246</v>
      </c>
      <c r="C25" s="64" t="s">
        <v>221</v>
      </c>
    </row>
    <row r="26" spans="1:3" ht="17.100000000000001" customHeight="1" x14ac:dyDescent="0.2">
      <c r="A26" s="62" t="s">
        <v>247</v>
      </c>
      <c r="B26" s="63" t="s">
        <v>248</v>
      </c>
      <c r="C26" s="64" t="s">
        <v>249</v>
      </c>
    </row>
    <row r="27" spans="1:3" ht="17.100000000000001" customHeight="1" x14ac:dyDescent="0.2">
      <c r="A27" s="61" t="s">
        <v>250</v>
      </c>
      <c r="B27" s="68">
        <v>1175</v>
      </c>
      <c r="C27" s="30" t="s">
        <v>251</v>
      </c>
    </row>
    <row r="28" spans="1:3" ht="17.100000000000001" customHeight="1" x14ac:dyDescent="0.2">
      <c r="A28" s="61" t="s">
        <v>252</v>
      </c>
      <c r="B28" s="68">
        <v>1090</v>
      </c>
      <c r="C28" s="61" t="s">
        <v>231</v>
      </c>
    </row>
    <row r="29" spans="1:3" ht="17.100000000000001" customHeight="1" x14ac:dyDescent="0.2">
      <c r="A29" s="61" t="s">
        <v>253</v>
      </c>
      <c r="B29" s="66" t="s">
        <v>254</v>
      </c>
      <c r="C29" s="61" t="s">
        <v>231</v>
      </c>
    </row>
    <row r="30" spans="1:3" ht="17.100000000000001" customHeight="1" x14ac:dyDescent="0.2">
      <c r="A30" s="61" t="s">
        <v>255</v>
      </c>
      <c r="B30" s="68">
        <v>2000</v>
      </c>
      <c r="C30" s="61" t="s">
        <v>256</v>
      </c>
    </row>
    <row r="31" spans="1:3" ht="17.100000000000001" customHeight="1" x14ac:dyDescent="0.2">
      <c r="A31" s="61" t="s">
        <v>257</v>
      </c>
      <c r="B31" s="68">
        <v>2400</v>
      </c>
      <c r="C31" s="61" t="s">
        <v>231</v>
      </c>
    </row>
    <row r="32" spans="1:3" ht="17.100000000000001" customHeight="1" x14ac:dyDescent="0.2">
      <c r="A32" s="61" t="s">
        <v>258</v>
      </c>
      <c r="B32" s="68">
        <v>2400</v>
      </c>
      <c r="C32" s="61" t="s">
        <v>231</v>
      </c>
    </row>
    <row r="33" spans="1:3" ht="17.100000000000001" customHeight="1" x14ac:dyDescent="0.2">
      <c r="A33" s="61" t="s">
        <v>259</v>
      </c>
      <c r="B33" s="67">
        <v>650</v>
      </c>
      <c r="C33" s="61" t="s">
        <v>231</v>
      </c>
    </row>
    <row r="34" spans="1:3" ht="17.100000000000001" customHeight="1" x14ac:dyDescent="0.2">
      <c r="A34" s="61" t="s">
        <v>260</v>
      </c>
      <c r="B34" s="67">
        <v>650</v>
      </c>
      <c r="C34" s="61" t="s">
        <v>231</v>
      </c>
    </row>
    <row r="35" spans="1:3" ht="17.100000000000001" customHeight="1" x14ac:dyDescent="0.2">
      <c r="A35" s="61" t="s">
        <v>261</v>
      </c>
      <c r="B35" s="67">
        <v>650</v>
      </c>
      <c r="C35" s="61" t="s">
        <v>231</v>
      </c>
    </row>
    <row r="36" spans="1:3" ht="27" customHeight="1" x14ac:dyDescent="0.2">
      <c r="A36" s="61" t="s">
        <v>262</v>
      </c>
      <c r="B36" s="67">
        <v>650</v>
      </c>
      <c r="C36" s="61" t="s">
        <v>231</v>
      </c>
    </row>
    <row r="37" spans="1:3" ht="17.100000000000001" customHeight="1" x14ac:dyDescent="0.2">
      <c r="A37" s="61" t="s">
        <v>263</v>
      </c>
      <c r="B37" s="66" t="s">
        <v>264</v>
      </c>
      <c r="C37" s="61" t="s">
        <v>231</v>
      </c>
    </row>
    <row r="38" spans="1:3" ht="17.100000000000001" customHeight="1" x14ac:dyDescent="0.2">
      <c r="A38" s="61" t="s">
        <v>265</v>
      </c>
      <c r="B38" s="67">
        <v>130</v>
      </c>
      <c r="C38" s="61" t="s">
        <v>231</v>
      </c>
    </row>
  </sheetData>
  <mergeCells count="1">
    <mergeCell ref="A1:D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sqref="A1:B1"/>
    </sheetView>
  </sheetViews>
  <sheetFormatPr baseColWidth="10" defaultColWidth="9.33203125" defaultRowHeight="12.75" x14ac:dyDescent="0.2"/>
  <cols>
    <col min="1" max="1" width="66.83203125" customWidth="1"/>
    <col min="2" max="2" width="28.83203125" customWidth="1"/>
    <col min="3" max="3" width="16.83203125" customWidth="1"/>
    <col min="4" max="4" width="25.83203125" customWidth="1"/>
  </cols>
  <sheetData>
    <row r="1" spans="1:3" ht="15.95" customHeight="1" x14ac:dyDescent="0.2">
      <c r="A1" s="48" t="s">
        <v>266</v>
      </c>
      <c r="B1" s="49" t="s">
        <v>267</v>
      </c>
      <c r="C1" s="69" t="s">
        <v>268</v>
      </c>
    </row>
    <row r="2" spans="1:3" ht="15.2" customHeight="1" x14ac:dyDescent="0.2">
      <c r="A2" s="59" t="s">
        <v>269</v>
      </c>
      <c r="B2" s="31"/>
      <c r="C2" s="31"/>
    </row>
    <row r="3" spans="1:3" ht="17.100000000000001" customHeight="1" x14ac:dyDescent="0.2">
      <c r="A3" s="61" t="s">
        <v>270</v>
      </c>
      <c r="B3" s="67">
        <v>0</v>
      </c>
      <c r="C3" s="61" t="s">
        <v>231</v>
      </c>
    </row>
    <row r="4" spans="1:3" ht="17.100000000000001" customHeight="1" x14ac:dyDescent="0.2">
      <c r="A4" s="61" t="s">
        <v>271</v>
      </c>
      <c r="B4" s="19"/>
      <c r="C4" s="19"/>
    </row>
    <row r="5" spans="1:3" ht="17.100000000000001" customHeight="1" x14ac:dyDescent="0.2">
      <c r="A5" s="62" t="s">
        <v>272</v>
      </c>
      <c r="B5" s="19"/>
      <c r="C5" s="19"/>
    </row>
    <row r="6" spans="1:3" ht="17.100000000000001" customHeight="1" x14ac:dyDescent="0.2">
      <c r="A6" s="62" t="s">
        <v>273</v>
      </c>
      <c r="B6" s="65">
        <v>20</v>
      </c>
      <c r="C6" s="64" t="s">
        <v>221</v>
      </c>
    </row>
    <row r="7" spans="1:3" ht="17.100000000000001" customHeight="1" x14ac:dyDescent="0.2">
      <c r="A7" s="62" t="s">
        <v>274</v>
      </c>
      <c r="B7" s="65">
        <v>50</v>
      </c>
      <c r="C7" s="64" t="s">
        <v>221</v>
      </c>
    </row>
    <row r="8" spans="1:3" ht="17.100000000000001" customHeight="1" x14ac:dyDescent="0.2">
      <c r="A8" s="62" t="s">
        <v>275</v>
      </c>
      <c r="B8" s="65">
        <v>130</v>
      </c>
      <c r="C8" s="64" t="s">
        <v>221</v>
      </c>
    </row>
    <row r="9" spans="1:3" ht="17.100000000000001" customHeight="1" x14ac:dyDescent="0.2">
      <c r="A9" s="62" t="s">
        <v>276</v>
      </c>
      <c r="B9" s="65">
        <v>320</v>
      </c>
      <c r="C9" s="64" t="s">
        <v>221</v>
      </c>
    </row>
    <row r="10" spans="1:3" ht="17.100000000000001" customHeight="1" x14ac:dyDescent="0.2">
      <c r="A10" s="62" t="s">
        <v>277</v>
      </c>
      <c r="B10" s="19"/>
      <c r="C10" s="19"/>
    </row>
    <row r="11" spans="1:3" ht="17.100000000000001" customHeight="1" x14ac:dyDescent="0.2">
      <c r="A11" s="62" t="s">
        <v>278</v>
      </c>
      <c r="B11" s="65">
        <v>300</v>
      </c>
      <c r="C11" s="64" t="s">
        <v>221</v>
      </c>
    </row>
    <row r="12" spans="1:3" ht="17.100000000000001" customHeight="1" x14ac:dyDescent="0.2">
      <c r="A12" s="62" t="s">
        <v>279</v>
      </c>
      <c r="B12" s="65">
        <v>450</v>
      </c>
      <c r="C12" s="64" t="s">
        <v>221</v>
      </c>
    </row>
    <row r="13" spans="1:3" ht="17.100000000000001" customHeight="1" x14ac:dyDescent="0.2">
      <c r="A13" s="62" t="s">
        <v>280</v>
      </c>
      <c r="B13" s="65">
        <v>600</v>
      </c>
      <c r="C13" s="64" t="s">
        <v>221</v>
      </c>
    </row>
    <row r="14" spans="1:3" ht="17.100000000000001" customHeight="1" x14ac:dyDescent="0.2">
      <c r="A14" s="61" t="s">
        <v>281</v>
      </c>
      <c r="B14" s="67">
        <v>46</v>
      </c>
      <c r="C14" s="61" t="s">
        <v>231</v>
      </c>
    </row>
    <row r="15" spans="1:3" ht="17.100000000000001" customHeight="1" x14ac:dyDescent="0.2">
      <c r="A15" s="61" t="s">
        <v>282</v>
      </c>
      <c r="B15" s="19"/>
      <c r="C15" s="19"/>
    </row>
    <row r="16" spans="1:3" ht="17.100000000000001" customHeight="1" x14ac:dyDescent="0.2">
      <c r="A16" s="62" t="s">
        <v>283</v>
      </c>
      <c r="B16" s="65">
        <v>35</v>
      </c>
      <c r="C16" s="64" t="s">
        <v>221</v>
      </c>
    </row>
    <row r="17" spans="1:4" ht="17.100000000000001" customHeight="1" x14ac:dyDescent="0.2">
      <c r="A17" s="62" t="s">
        <v>284</v>
      </c>
      <c r="B17" s="65">
        <v>40</v>
      </c>
      <c r="C17" s="64" t="s">
        <v>221</v>
      </c>
    </row>
    <row r="18" spans="1:4" ht="17.100000000000001" customHeight="1" x14ac:dyDescent="0.2">
      <c r="A18" s="61" t="s">
        <v>285</v>
      </c>
      <c r="B18" s="19"/>
      <c r="C18" s="19"/>
    </row>
    <row r="19" spans="1:4" ht="17.100000000000001" customHeight="1" x14ac:dyDescent="0.2">
      <c r="A19" s="62" t="s">
        <v>286</v>
      </c>
      <c r="B19" s="65">
        <v>70</v>
      </c>
      <c r="C19" s="64" t="s">
        <v>221</v>
      </c>
    </row>
    <row r="20" spans="1:4" ht="17.100000000000001" customHeight="1" x14ac:dyDescent="0.2">
      <c r="A20" s="62" t="s">
        <v>287</v>
      </c>
      <c r="B20" s="65">
        <v>130</v>
      </c>
      <c r="C20" s="64" t="s">
        <v>221</v>
      </c>
    </row>
    <row r="21" spans="1:4" ht="17.100000000000001" customHeight="1" x14ac:dyDescent="0.2">
      <c r="A21" s="62" t="s">
        <v>288</v>
      </c>
      <c r="B21" s="65">
        <v>40</v>
      </c>
      <c r="C21" s="64" t="s">
        <v>289</v>
      </c>
    </row>
    <row r="22" spans="1:4" ht="17.100000000000001" customHeight="1" x14ac:dyDescent="0.2">
      <c r="A22" s="61" t="s">
        <v>290</v>
      </c>
      <c r="B22" s="19"/>
      <c r="C22" s="19"/>
    </row>
    <row r="23" spans="1:4" ht="17.100000000000001" customHeight="1" x14ac:dyDescent="0.2">
      <c r="A23" s="62" t="s">
        <v>291</v>
      </c>
      <c r="B23" s="65">
        <v>70</v>
      </c>
      <c r="C23" s="64" t="s">
        <v>221</v>
      </c>
    </row>
    <row r="24" spans="1:4" ht="17.100000000000001" customHeight="1" x14ac:dyDescent="0.2">
      <c r="A24" s="62" t="s">
        <v>292</v>
      </c>
      <c r="B24" s="65">
        <v>130</v>
      </c>
      <c r="C24" s="64" t="s">
        <v>221</v>
      </c>
    </row>
    <row r="25" spans="1:4" ht="17.100000000000001" customHeight="1" x14ac:dyDescent="0.2">
      <c r="A25" s="62" t="s">
        <v>293</v>
      </c>
      <c r="B25" s="65">
        <v>150</v>
      </c>
      <c r="C25" s="64" t="s">
        <v>237</v>
      </c>
    </row>
    <row r="26" spans="1:4" ht="17.100000000000001" customHeight="1" x14ac:dyDescent="0.2">
      <c r="A26" s="61" t="s">
        <v>294</v>
      </c>
      <c r="B26" s="19"/>
      <c r="C26" s="19"/>
    </row>
    <row r="27" spans="1:4" ht="17.45" customHeight="1" x14ac:dyDescent="0.2">
      <c r="A27" s="70" t="s">
        <v>295</v>
      </c>
      <c r="B27" s="71">
        <v>10</v>
      </c>
      <c r="C27" s="72" t="s">
        <v>237</v>
      </c>
    </row>
    <row r="28" spans="1:4" ht="38.85" customHeight="1" x14ac:dyDescent="0.2">
      <c r="A28" s="104" t="s">
        <v>296</v>
      </c>
      <c r="B28" s="104"/>
      <c r="C28" s="104"/>
      <c r="D28" s="104"/>
    </row>
    <row r="29" spans="1:4" ht="38.85" customHeight="1" x14ac:dyDescent="0.2">
      <c r="A29" s="104" t="s">
        <v>297</v>
      </c>
      <c r="B29" s="104"/>
      <c r="C29" s="104"/>
      <c r="D29" s="104"/>
    </row>
    <row r="30" spans="1:4" ht="131.25" customHeight="1" x14ac:dyDescent="0.2">
      <c r="A30" s="104" t="s">
        <v>298</v>
      </c>
      <c r="B30" s="104"/>
      <c r="C30" s="104"/>
      <c r="D30" s="104"/>
    </row>
    <row r="31" spans="1:4" ht="408.95" customHeight="1" x14ac:dyDescent="0.2">
      <c r="A31" s="143" t="s">
        <v>299</v>
      </c>
      <c r="B31" s="143"/>
      <c r="C31" s="143"/>
      <c r="D31" s="143"/>
    </row>
    <row r="32" spans="1:4" ht="243.2" customHeight="1" x14ac:dyDescent="0.2">
      <c r="A32" s="143"/>
      <c r="B32" s="143"/>
      <c r="C32" s="143"/>
      <c r="D32" s="143"/>
    </row>
    <row r="33" spans="1:4" ht="334.35" customHeight="1" x14ac:dyDescent="0.2">
      <c r="A33" s="143" t="s">
        <v>300</v>
      </c>
      <c r="B33" s="143"/>
      <c r="C33" s="143"/>
      <c r="D33" s="143"/>
    </row>
    <row r="34" spans="1:4" ht="43.5" customHeight="1" x14ac:dyDescent="0.2">
      <c r="A34" s="142" t="s">
        <v>301</v>
      </c>
      <c r="B34" s="142"/>
      <c r="C34" s="142"/>
      <c r="D34" s="142"/>
    </row>
  </sheetData>
  <mergeCells count="6">
    <mergeCell ref="A34:D34"/>
    <mergeCell ref="A28:D28"/>
    <mergeCell ref="A29:D29"/>
    <mergeCell ref="A30:D30"/>
    <mergeCell ref="A31:D32"/>
    <mergeCell ref="A33:D33"/>
  </mergeCells>
  <hyperlinks>
    <hyperlink ref="A33" r:id="rId1" display="http://www.argentina.gob.ar/uif"/>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50"/>
  <sheetViews>
    <sheetView zoomScale="110" zoomScaleNormal="110" workbookViewId="0">
      <selection activeCell="A34" sqref="A34"/>
    </sheetView>
  </sheetViews>
  <sheetFormatPr baseColWidth="10" defaultRowHeight="12.75" x14ac:dyDescent="0.2"/>
  <cols>
    <col min="1" max="1" width="80.1640625" bestFit="1" customWidth="1"/>
    <col min="2" max="2" width="15.1640625" bestFit="1" customWidth="1"/>
    <col min="3" max="3" width="16.33203125" bestFit="1" customWidth="1"/>
  </cols>
  <sheetData>
    <row r="3" spans="1:5" x14ac:dyDescent="0.2">
      <c r="A3" s="93" t="s">
        <v>352</v>
      </c>
      <c r="B3" t="s">
        <v>355</v>
      </c>
      <c r="C3" t="s">
        <v>356</v>
      </c>
    </row>
    <row r="4" spans="1:5" x14ac:dyDescent="0.2">
      <c r="A4" t="s">
        <v>319</v>
      </c>
      <c r="B4" s="94">
        <v>1130000</v>
      </c>
      <c r="C4" s="94">
        <v>4150000</v>
      </c>
      <c r="D4" s="102">
        <f>GETPIVOTDATA("Suma de Débito",$A$3,"Movimiento","Aut Calamari Gustavo")-GETPIVOTDATA("Suma de Crédito",$A$3,"Movimiento","Aut Calamari Gustavo")</f>
        <v>-3020000</v>
      </c>
    </row>
    <row r="5" spans="1:5" x14ac:dyDescent="0.2">
      <c r="A5" t="s">
        <v>330</v>
      </c>
      <c r="B5" s="94">
        <v>120000</v>
      </c>
      <c r="C5" s="94">
        <v>420000</v>
      </c>
      <c r="D5" s="103">
        <f>GETPIVOTDATA("Suma de Débito",$A$3,"Movimiento","Bco Coinag")-GETPIVOTDATA("Suma de Crédito",$A$3,"Movimiento","Bco Coinag")</f>
        <v>-300000</v>
      </c>
    </row>
    <row r="6" spans="1:5" x14ac:dyDescent="0.2">
      <c r="A6" t="s">
        <v>336</v>
      </c>
      <c r="B6" s="94"/>
      <c r="C6" s="94">
        <v>2010000</v>
      </c>
      <c r="D6" s="103">
        <f>GETPIVOTDATA("Suma de Débito",$A$3,"Movimiento","Bco Comafi")-GETPIVOTDATA("Suma de Crédito",$A$3,"Movimiento","Bco Comafi")</f>
        <v>-2010000</v>
      </c>
    </row>
    <row r="7" spans="1:5" x14ac:dyDescent="0.2">
      <c r="A7" t="s">
        <v>331</v>
      </c>
      <c r="B7" s="94">
        <v>5480000</v>
      </c>
      <c r="C7" s="94">
        <v>18640000</v>
      </c>
      <c r="D7" s="103">
        <f>GETPIVOTDATA("Suma de Débito",$A$3,"Movimiento","Bco Frances")-GETPIVOTDATA("Suma de Crédito",$A$3,"Movimiento","Bco Frances")</f>
        <v>-13160000</v>
      </c>
    </row>
    <row r="8" spans="1:5" x14ac:dyDescent="0.2">
      <c r="A8" t="s">
        <v>332</v>
      </c>
      <c r="B8" s="94"/>
      <c r="C8" s="94">
        <v>11220000</v>
      </c>
      <c r="D8" s="103">
        <f>GETPIVOTDATA("Suma de Débito",$A$3,"Movimiento","Bco Galicia")-GETPIVOTDATA("Suma de Crédito",$A$3,"Movimiento","Bco Galicia")</f>
        <v>-11220000</v>
      </c>
    </row>
    <row r="9" spans="1:5" x14ac:dyDescent="0.2">
      <c r="A9" t="s">
        <v>333</v>
      </c>
      <c r="B9" s="94">
        <v>2060000</v>
      </c>
      <c r="C9" s="94"/>
      <c r="D9" s="73" t="s">
        <v>357</v>
      </c>
    </row>
    <row r="10" spans="1:5" x14ac:dyDescent="0.2">
      <c r="A10" t="s">
        <v>335</v>
      </c>
      <c r="B10" s="94">
        <v>350000</v>
      </c>
      <c r="C10" s="94">
        <v>2180000</v>
      </c>
      <c r="D10" s="102">
        <f>GETPIVOTDATA("Suma de Débito",$A$3,"Movimiento","Bco Itau")-GETPIVOTDATA("Suma de Crédito",$A$3,"Movimiento","Bco Itau")</f>
        <v>-1830000</v>
      </c>
      <c r="E10" s="73" t="s">
        <v>357</v>
      </c>
    </row>
    <row r="11" spans="1:5" x14ac:dyDescent="0.2">
      <c r="A11" t="s">
        <v>334</v>
      </c>
      <c r="B11" s="94"/>
      <c r="C11" s="94">
        <v>2030000</v>
      </c>
      <c r="D11" s="103">
        <f>GETPIVOTDATA("Suma de Débito",$A$3,"Movimiento","Bco Municipal")-GETPIVOTDATA("Suma de Crédito",$A$3,"Movimiento","Bco Municipal")</f>
        <v>-2030000</v>
      </c>
    </row>
    <row r="12" spans="1:5" x14ac:dyDescent="0.2">
      <c r="A12" t="s">
        <v>304</v>
      </c>
      <c r="B12" s="94"/>
      <c r="C12" s="94">
        <v>6121000</v>
      </c>
      <c r="D12" s="73" t="s">
        <v>357</v>
      </c>
    </row>
    <row r="13" spans="1:5" x14ac:dyDescent="0.2">
      <c r="A13" t="s">
        <v>305</v>
      </c>
      <c r="B13" s="94">
        <v>15970000</v>
      </c>
      <c r="C13" s="94">
        <v>5460000</v>
      </c>
      <c r="D13" s="73">
        <f>GETPIVOTDATA("Suma de Débito",$A$3,"Movimiento","CALZIM")-GETPIVOTDATA("Suma de Crédito",$A$3,"Movimiento","CALZIM")</f>
        <v>10510000</v>
      </c>
    </row>
    <row r="14" spans="1:5" x14ac:dyDescent="0.2">
      <c r="A14" t="s">
        <v>318</v>
      </c>
      <c r="B14" s="94">
        <v>13986968.84</v>
      </c>
      <c r="C14" s="94"/>
      <c r="D14" s="73" t="s">
        <v>357</v>
      </c>
    </row>
    <row r="15" spans="1:5" x14ac:dyDescent="0.2">
      <c r="A15" s="97" t="s">
        <v>324</v>
      </c>
      <c r="B15" s="98">
        <v>27436.850000000002</v>
      </c>
      <c r="C15" s="98"/>
      <c r="D15" s="100">
        <v>44652</v>
      </c>
      <c r="E15" s="99"/>
    </row>
    <row r="16" spans="1:5" x14ac:dyDescent="0.2">
      <c r="A16" t="s">
        <v>303</v>
      </c>
      <c r="B16" s="94"/>
      <c r="C16" s="94">
        <v>103318213.73999999</v>
      </c>
      <c r="D16" s="73" t="s">
        <v>357</v>
      </c>
    </row>
    <row r="17" spans="1:6" x14ac:dyDescent="0.2">
      <c r="A17" s="95" t="s">
        <v>313</v>
      </c>
      <c r="B17" s="96">
        <v>725558.09</v>
      </c>
      <c r="C17" s="96"/>
      <c r="D17" s="99">
        <f>+GETPIVOTDATA("Suma de Débito",$A$3,"Movimiento","Impuesto ley 25.413 credito 0,6%")*0.6</f>
        <v>435334.85399999999</v>
      </c>
      <c r="E17" s="99">
        <f>GETPIVOTDATA("Suma de Débito",$A$3,"Movimiento","Impuesto ley 25.413 credito 0,6%")-D17</f>
        <v>290223.23599999998</v>
      </c>
      <c r="F17" s="73" t="s">
        <v>357</v>
      </c>
    </row>
    <row r="18" spans="1:6" x14ac:dyDescent="0.2">
      <c r="A18" s="95" t="s">
        <v>314</v>
      </c>
      <c r="B18" s="96">
        <v>895887.62</v>
      </c>
      <c r="C18" s="96">
        <v>3000</v>
      </c>
      <c r="D18" s="99">
        <f>SUM(GETPIVOTDATA("Suma de Débito",$A$3,"Movimiento","Impuesto ley 25.413 debito 0,6%")-GETPIVOTDATA("Suma de Crédito",$A$3,"Movimiento","Impuesto ley 25.413 debito 0,6%"))*0.6</f>
        <v>535732.57199999993</v>
      </c>
      <c r="E18" s="99">
        <f>SUM(GETPIVOTDATA("Suma de Débito",$A$3,"Movimiento","Impuesto ley 25.413 debito 0,6%")-GETPIVOTDATA("Suma de Crédito",$A$3,"Movimiento","Impuesto ley 25.413 debito 0,6%"))-D18</f>
        <v>357155.04800000007</v>
      </c>
      <c r="F18" s="73" t="s">
        <v>357</v>
      </c>
    </row>
    <row r="19" spans="1:6" x14ac:dyDescent="0.2">
      <c r="A19" s="97" t="s">
        <v>326</v>
      </c>
      <c r="B19" s="98">
        <v>36143.72</v>
      </c>
      <c r="C19" s="98"/>
      <c r="D19" s="100">
        <v>44652</v>
      </c>
    </row>
    <row r="20" spans="1:6" x14ac:dyDescent="0.2">
      <c r="A20" s="97" t="s">
        <v>325</v>
      </c>
      <c r="B20" s="98">
        <v>5761.7500000000009</v>
      </c>
      <c r="C20" s="98"/>
      <c r="D20" s="100">
        <v>44652</v>
      </c>
    </row>
    <row r="21" spans="1:6" x14ac:dyDescent="0.2">
      <c r="A21" s="97" t="s">
        <v>327</v>
      </c>
      <c r="B21" s="98">
        <v>3795.09</v>
      </c>
      <c r="C21" s="98"/>
      <c r="D21" s="100">
        <v>44652</v>
      </c>
    </row>
    <row r="22" spans="1:6" x14ac:dyDescent="0.2">
      <c r="A22" s="97" t="s">
        <v>328</v>
      </c>
      <c r="B22" s="98">
        <v>1043.01</v>
      </c>
      <c r="C22" s="98"/>
      <c r="D22" s="100">
        <v>44652</v>
      </c>
    </row>
    <row r="23" spans="1:6" x14ac:dyDescent="0.2">
      <c r="A23" t="s">
        <v>341</v>
      </c>
      <c r="B23" s="94">
        <v>62752.11</v>
      </c>
      <c r="C23" s="94"/>
      <c r="D23" s="73" t="s">
        <v>357</v>
      </c>
    </row>
    <row r="24" spans="1:6" x14ac:dyDescent="0.2">
      <c r="A24" t="s">
        <v>344</v>
      </c>
      <c r="B24" s="94">
        <v>13774.88</v>
      </c>
      <c r="C24" s="94"/>
      <c r="D24" s="73" t="s">
        <v>357</v>
      </c>
    </row>
    <row r="25" spans="1:6" x14ac:dyDescent="0.2">
      <c r="A25" t="s">
        <v>343</v>
      </c>
      <c r="B25" s="94">
        <v>51476.69</v>
      </c>
      <c r="C25" s="94"/>
      <c r="D25" s="73" t="s">
        <v>357</v>
      </c>
    </row>
    <row r="26" spans="1:6" x14ac:dyDescent="0.2">
      <c r="A26" t="s">
        <v>342</v>
      </c>
      <c r="B26" s="94">
        <v>19522.11</v>
      </c>
      <c r="C26" s="94"/>
      <c r="D26" s="73" t="s">
        <v>357</v>
      </c>
    </row>
    <row r="27" spans="1:6" x14ac:dyDescent="0.2">
      <c r="A27" t="s">
        <v>306</v>
      </c>
      <c r="B27" s="94"/>
      <c r="C27" s="94">
        <v>2569720.92</v>
      </c>
      <c r="D27" s="73" t="s">
        <v>357</v>
      </c>
    </row>
    <row r="28" spans="1:6" x14ac:dyDescent="0.2">
      <c r="A28" t="s">
        <v>329</v>
      </c>
      <c r="B28" s="94"/>
      <c r="C28" s="94">
        <v>3957413.18</v>
      </c>
      <c r="D28" s="73" t="s">
        <v>357</v>
      </c>
    </row>
    <row r="29" spans="1:6" x14ac:dyDescent="0.2">
      <c r="A29" t="s">
        <v>345</v>
      </c>
      <c r="B29" s="94">
        <v>44950.16</v>
      </c>
      <c r="C29" s="94"/>
      <c r="D29" s="73" t="s">
        <v>357</v>
      </c>
    </row>
    <row r="30" spans="1:6" x14ac:dyDescent="0.2">
      <c r="A30" t="s">
        <v>346</v>
      </c>
      <c r="B30" s="94">
        <v>211904.83</v>
      </c>
      <c r="C30" s="94"/>
      <c r="D30" s="73" t="s">
        <v>357</v>
      </c>
    </row>
    <row r="31" spans="1:6" x14ac:dyDescent="0.2">
      <c r="A31" t="s">
        <v>347</v>
      </c>
      <c r="B31" s="94">
        <v>329975.24</v>
      </c>
      <c r="C31" s="94"/>
      <c r="D31" s="73" t="s">
        <v>357</v>
      </c>
    </row>
    <row r="32" spans="1:6" x14ac:dyDescent="0.2">
      <c r="A32" t="s">
        <v>339</v>
      </c>
      <c r="B32" s="94">
        <v>186558.11</v>
      </c>
      <c r="C32" s="94"/>
      <c r="D32" s="73" t="s">
        <v>357</v>
      </c>
    </row>
    <row r="33" spans="1:5" x14ac:dyDescent="0.2">
      <c r="A33" t="s">
        <v>349</v>
      </c>
      <c r="B33" s="94">
        <v>75777112</v>
      </c>
      <c r="C33" s="94"/>
      <c r="D33" s="73" t="s">
        <v>357</v>
      </c>
    </row>
    <row r="34" spans="1:5" x14ac:dyDescent="0.2">
      <c r="A34" t="s">
        <v>350</v>
      </c>
      <c r="B34" s="94">
        <v>199766.97999999998</v>
      </c>
      <c r="C34" s="94"/>
      <c r="D34" s="73" t="s">
        <v>357</v>
      </c>
    </row>
    <row r="35" spans="1:5" x14ac:dyDescent="0.2">
      <c r="A35" t="s">
        <v>315</v>
      </c>
      <c r="B35" s="94">
        <v>150000</v>
      </c>
      <c r="C35" s="94"/>
      <c r="D35" s="73" t="s">
        <v>357</v>
      </c>
    </row>
    <row r="36" spans="1:5" x14ac:dyDescent="0.2">
      <c r="A36" t="s">
        <v>316</v>
      </c>
      <c r="B36" s="94">
        <v>24689.16</v>
      </c>
      <c r="C36" s="94"/>
      <c r="D36" s="73" t="s">
        <v>357</v>
      </c>
    </row>
    <row r="37" spans="1:5" x14ac:dyDescent="0.2">
      <c r="A37" t="s">
        <v>317</v>
      </c>
      <c r="B37" s="94">
        <v>18309.48</v>
      </c>
      <c r="C37" s="94"/>
      <c r="D37" s="73" t="s">
        <v>357</v>
      </c>
    </row>
    <row r="38" spans="1:5" x14ac:dyDescent="0.2">
      <c r="A38" t="s">
        <v>348</v>
      </c>
      <c r="B38" s="94">
        <v>1731176.6499999997</v>
      </c>
      <c r="C38" s="94"/>
      <c r="D38" s="73" t="s">
        <v>357</v>
      </c>
    </row>
    <row r="39" spans="1:5" x14ac:dyDescent="0.2">
      <c r="A39" t="s">
        <v>337</v>
      </c>
      <c r="B39" s="94">
        <v>257425.88</v>
      </c>
      <c r="C39" s="94"/>
      <c r="D39" s="73" t="s">
        <v>357</v>
      </c>
    </row>
    <row r="40" spans="1:5" x14ac:dyDescent="0.2">
      <c r="A40" t="s">
        <v>338</v>
      </c>
      <c r="B40" s="94">
        <v>123950.39999999999</v>
      </c>
      <c r="C40" s="94"/>
      <c r="D40" s="73" t="s">
        <v>357</v>
      </c>
    </row>
    <row r="41" spans="1:5" x14ac:dyDescent="0.2">
      <c r="A41" t="s">
        <v>351</v>
      </c>
      <c r="B41" s="94">
        <v>843966.48</v>
      </c>
      <c r="C41" s="94"/>
      <c r="D41" s="73" t="s">
        <v>357</v>
      </c>
    </row>
    <row r="42" spans="1:5" x14ac:dyDescent="0.2">
      <c r="A42" t="s">
        <v>340</v>
      </c>
      <c r="B42" s="94">
        <v>369526.1</v>
      </c>
      <c r="C42" s="94"/>
      <c r="D42" s="73" t="s">
        <v>357</v>
      </c>
    </row>
    <row r="43" spans="1:5" x14ac:dyDescent="0.2">
      <c r="A43" t="s">
        <v>302</v>
      </c>
      <c r="B43" s="94">
        <v>33112017.309999999</v>
      </c>
      <c r="C43" s="94"/>
      <c r="D43">
        <v>-16017980</v>
      </c>
      <c r="E43" s="73" t="s">
        <v>357</v>
      </c>
    </row>
    <row r="44" spans="1:5" x14ac:dyDescent="0.2">
      <c r="A44" t="s">
        <v>322</v>
      </c>
      <c r="B44" s="94">
        <v>52699.44</v>
      </c>
      <c r="C44" s="94"/>
      <c r="D44" s="73" t="s">
        <v>357</v>
      </c>
    </row>
    <row r="45" spans="1:5" x14ac:dyDescent="0.2">
      <c r="A45" s="97" t="s">
        <v>323</v>
      </c>
      <c r="B45" s="98">
        <v>1216637.1599999999</v>
      </c>
      <c r="C45" s="98"/>
      <c r="D45" s="101" t="s">
        <v>357</v>
      </c>
    </row>
    <row r="46" spans="1:5" x14ac:dyDescent="0.2">
      <c r="A46" t="s">
        <v>312</v>
      </c>
      <c r="B46" s="94"/>
      <c r="C46" s="94"/>
    </row>
    <row r="47" spans="1:5" x14ac:dyDescent="0.2">
      <c r="A47" t="s">
        <v>320</v>
      </c>
      <c r="B47" s="94">
        <v>2895000</v>
      </c>
      <c r="C47" s="94"/>
      <c r="D47" s="73" t="s">
        <v>357</v>
      </c>
    </row>
    <row r="48" spans="1:5" x14ac:dyDescent="0.2">
      <c r="A48" t="s">
        <v>321</v>
      </c>
      <c r="B48" s="94">
        <v>610000</v>
      </c>
      <c r="C48" s="94"/>
      <c r="D48" s="73" t="s">
        <v>357</v>
      </c>
    </row>
    <row r="49" spans="1:3" x14ac:dyDescent="0.2">
      <c r="A49" t="s">
        <v>353</v>
      </c>
      <c r="B49" s="94"/>
      <c r="C49" s="94"/>
    </row>
    <row r="50" spans="1:3" x14ac:dyDescent="0.2">
      <c r="A50" t="s">
        <v>354</v>
      </c>
      <c r="B50" s="94">
        <v>159095786.13999999</v>
      </c>
      <c r="C50" s="94">
        <v>162079347.84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L473"/>
  <sheetViews>
    <sheetView tabSelected="1" zoomScale="110" zoomScaleNormal="110" workbookViewId="0">
      <selection activeCell="B479" sqref="B479"/>
    </sheetView>
  </sheetViews>
  <sheetFormatPr baseColWidth="10" defaultColWidth="9.33203125" defaultRowHeight="14.25" customHeight="1" x14ac:dyDescent="0.25"/>
  <cols>
    <col min="1" max="1" width="10.5" style="82" customWidth="1"/>
    <col min="2" max="2" width="114" style="82" customWidth="1"/>
    <col min="3" max="3" width="17.83203125" style="76" customWidth="1"/>
    <col min="4" max="4" width="17.83203125" style="81" customWidth="1"/>
    <col min="5" max="5" width="19.33203125" style="75" customWidth="1"/>
    <col min="6" max="6" width="11.5" style="82" customWidth="1"/>
    <col min="7" max="10" width="9.33203125" style="82"/>
    <col min="11" max="11" width="14.83203125" style="82" customWidth="1"/>
    <col min="12" max="12" width="12.6640625" style="82" bestFit="1" customWidth="1"/>
    <col min="13" max="16384" width="9.33203125" style="82"/>
  </cols>
  <sheetData>
    <row r="1" spans="1:11" ht="14.25" customHeight="1" x14ac:dyDescent="0.25">
      <c r="A1" s="74" t="s">
        <v>307</v>
      </c>
      <c r="B1" s="75" t="s">
        <v>308</v>
      </c>
      <c r="C1" s="77" t="s">
        <v>309</v>
      </c>
      <c r="D1" s="77" t="s">
        <v>310</v>
      </c>
      <c r="E1" s="75" t="s">
        <v>311</v>
      </c>
      <c r="F1" s="144" t="s">
        <v>358</v>
      </c>
      <c r="G1" s="145" t="s">
        <v>363</v>
      </c>
      <c r="H1" s="144" t="s">
        <v>359</v>
      </c>
      <c r="I1" s="144" t="s">
        <v>360</v>
      </c>
      <c r="J1" s="144" t="s">
        <v>361</v>
      </c>
      <c r="K1" s="144" t="s">
        <v>362</v>
      </c>
    </row>
    <row r="2" spans="1:11" ht="14.25" hidden="1" customHeight="1" x14ac:dyDescent="0.25">
      <c r="A2" s="83">
        <v>44652</v>
      </c>
      <c r="B2" s="78" t="s">
        <v>312</v>
      </c>
      <c r="E2" s="84">
        <v>-2032568.49</v>
      </c>
    </row>
    <row r="3" spans="1:11" ht="14.25" hidden="1" customHeight="1" x14ac:dyDescent="0.25">
      <c r="A3" s="85">
        <v>44652</v>
      </c>
      <c r="B3" s="79" t="s">
        <v>302</v>
      </c>
      <c r="C3" s="86">
        <v>80000</v>
      </c>
      <c r="E3" s="87">
        <v>-2112828.4900000002</v>
      </c>
    </row>
    <row r="4" spans="1:11" ht="14.25" hidden="1" customHeight="1" x14ac:dyDescent="0.25">
      <c r="A4" s="85">
        <v>44652</v>
      </c>
      <c r="B4" s="79" t="s">
        <v>302</v>
      </c>
      <c r="C4" s="86">
        <v>80000</v>
      </c>
      <c r="E4" s="87">
        <v>-2192828.4900000002</v>
      </c>
    </row>
    <row r="5" spans="1:11" ht="14.25" hidden="1" customHeight="1" x14ac:dyDescent="0.25">
      <c r="A5" s="85">
        <v>44652</v>
      </c>
      <c r="B5" s="79" t="s">
        <v>302</v>
      </c>
      <c r="C5" s="86">
        <v>350000</v>
      </c>
      <c r="E5" s="87">
        <v>-2542828.4900000002</v>
      </c>
    </row>
    <row r="6" spans="1:11" ht="14.25" hidden="1" customHeight="1" x14ac:dyDescent="0.25">
      <c r="A6" s="85">
        <v>44652</v>
      </c>
      <c r="B6" s="79" t="s">
        <v>302</v>
      </c>
      <c r="C6" s="86">
        <v>500000</v>
      </c>
      <c r="E6" s="87">
        <v>-3042828.49</v>
      </c>
    </row>
    <row r="7" spans="1:11" ht="14.25" hidden="1" customHeight="1" x14ac:dyDescent="0.25">
      <c r="A7" s="85">
        <v>44652</v>
      </c>
      <c r="B7" s="79" t="s">
        <v>302</v>
      </c>
      <c r="C7" s="86">
        <v>545000</v>
      </c>
      <c r="E7" s="87">
        <v>-3587828.49</v>
      </c>
    </row>
    <row r="8" spans="1:11" ht="14.25" hidden="1" customHeight="1" x14ac:dyDescent="0.25">
      <c r="A8" s="85">
        <v>44652</v>
      </c>
      <c r="B8" s="79" t="s">
        <v>302</v>
      </c>
      <c r="C8" s="86">
        <v>1585000</v>
      </c>
      <c r="E8" s="87">
        <v>-5172828.49</v>
      </c>
    </row>
    <row r="9" spans="1:11" ht="14.25" hidden="1" customHeight="1" x14ac:dyDescent="0.25">
      <c r="A9" s="85">
        <v>44652</v>
      </c>
      <c r="B9" s="79" t="s">
        <v>324</v>
      </c>
      <c r="C9" s="88">
        <v>590</v>
      </c>
      <c r="E9" s="87">
        <v>-5173418.49</v>
      </c>
    </row>
    <row r="10" spans="1:11" ht="14.25" hidden="1" customHeight="1" x14ac:dyDescent="0.25">
      <c r="A10" s="85">
        <v>44652</v>
      </c>
      <c r="B10" s="79" t="s">
        <v>325</v>
      </c>
      <c r="C10" s="88">
        <v>123.9</v>
      </c>
      <c r="E10" s="87">
        <v>-5173542.3899999997</v>
      </c>
    </row>
    <row r="11" spans="1:11" ht="14.25" hidden="1" customHeight="1" x14ac:dyDescent="0.25">
      <c r="A11" s="85">
        <v>44652</v>
      </c>
      <c r="B11" s="79" t="s">
        <v>331</v>
      </c>
      <c r="D11" s="89">
        <v>840000</v>
      </c>
      <c r="E11" s="87">
        <v>-4333542.3899999997</v>
      </c>
    </row>
    <row r="12" spans="1:11" ht="14.25" hidden="1" customHeight="1" x14ac:dyDescent="0.25">
      <c r="A12" s="85">
        <v>44652</v>
      </c>
      <c r="B12" s="79" t="s">
        <v>304</v>
      </c>
      <c r="D12" s="89">
        <v>100000</v>
      </c>
      <c r="E12" s="87">
        <v>-4233542.3899999997</v>
      </c>
    </row>
    <row r="13" spans="1:11" ht="14.25" hidden="1" customHeight="1" x14ac:dyDescent="0.25">
      <c r="A13" s="85">
        <v>44652</v>
      </c>
      <c r="B13" s="79" t="s">
        <v>304</v>
      </c>
      <c r="D13" s="89">
        <v>100000</v>
      </c>
      <c r="E13" s="87">
        <v>-4133542.39</v>
      </c>
    </row>
    <row r="14" spans="1:11" ht="14.25" hidden="1" customHeight="1" x14ac:dyDescent="0.25">
      <c r="A14" s="85">
        <v>44652</v>
      </c>
      <c r="B14" s="79" t="s">
        <v>304</v>
      </c>
      <c r="D14" s="89">
        <v>97000</v>
      </c>
      <c r="E14" s="87">
        <v>-4036542.39</v>
      </c>
    </row>
    <row r="15" spans="1:11" ht="14.25" hidden="1" customHeight="1" x14ac:dyDescent="0.25">
      <c r="A15" s="85">
        <v>44652</v>
      </c>
      <c r="B15" s="79" t="s">
        <v>304</v>
      </c>
      <c r="D15" s="89">
        <v>97000</v>
      </c>
      <c r="E15" s="87">
        <v>-3939542.39</v>
      </c>
    </row>
    <row r="16" spans="1:11" ht="14.25" hidden="1" customHeight="1" x14ac:dyDescent="0.25">
      <c r="A16" s="85">
        <v>44652</v>
      </c>
      <c r="B16" s="79" t="s">
        <v>304</v>
      </c>
      <c r="D16" s="89">
        <v>98000</v>
      </c>
      <c r="E16" s="87">
        <v>-3841542.39</v>
      </c>
    </row>
    <row r="17" spans="1:6" ht="14.25" hidden="1" customHeight="1" x14ac:dyDescent="0.25">
      <c r="A17" s="85">
        <v>44652</v>
      </c>
      <c r="B17" s="79" t="s">
        <v>304</v>
      </c>
      <c r="D17" s="89">
        <v>97000</v>
      </c>
      <c r="E17" s="87">
        <v>-3744542.39</v>
      </c>
    </row>
    <row r="18" spans="1:6" ht="14.25" hidden="1" customHeight="1" x14ac:dyDescent="0.25">
      <c r="A18" s="85">
        <v>44652</v>
      </c>
      <c r="B18" s="79" t="s">
        <v>304</v>
      </c>
      <c r="D18" s="89">
        <v>99000</v>
      </c>
      <c r="E18" s="87">
        <v>-3645542.39</v>
      </c>
    </row>
    <row r="19" spans="1:6" ht="14.25" hidden="1" customHeight="1" x14ac:dyDescent="0.25">
      <c r="A19" s="85">
        <v>44652</v>
      </c>
      <c r="B19" s="80" t="s">
        <v>304</v>
      </c>
      <c r="C19" s="90"/>
      <c r="D19" s="89">
        <v>98000</v>
      </c>
      <c r="E19" s="87">
        <v>-3547542.39</v>
      </c>
    </row>
    <row r="20" spans="1:6" ht="14.25" hidden="1" customHeight="1" x14ac:dyDescent="0.25">
      <c r="A20" s="85">
        <v>44652</v>
      </c>
      <c r="B20" s="80" t="s">
        <v>304</v>
      </c>
      <c r="C20" s="90"/>
      <c r="D20" s="89">
        <v>98000</v>
      </c>
      <c r="E20" s="87">
        <v>-3449542.39</v>
      </c>
    </row>
    <row r="21" spans="1:6" ht="14.25" hidden="1" customHeight="1" x14ac:dyDescent="0.25">
      <c r="A21" s="85">
        <v>44652</v>
      </c>
      <c r="B21" s="80" t="s">
        <v>304</v>
      </c>
      <c r="C21" s="90"/>
      <c r="D21" s="89">
        <v>99000</v>
      </c>
      <c r="E21" s="87">
        <v>-3350542.39</v>
      </c>
    </row>
    <row r="22" spans="1:6" ht="14.25" hidden="1" customHeight="1" x14ac:dyDescent="0.25">
      <c r="A22" s="85">
        <v>44652</v>
      </c>
      <c r="B22" s="80" t="s">
        <v>304</v>
      </c>
      <c r="C22" s="90"/>
      <c r="D22" s="89">
        <v>99000</v>
      </c>
      <c r="E22" s="87">
        <v>-3251542.39</v>
      </c>
    </row>
    <row r="23" spans="1:6" ht="14.25" hidden="1" customHeight="1" x14ac:dyDescent="0.25">
      <c r="A23" s="85">
        <v>44652</v>
      </c>
      <c r="B23" s="80" t="s">
        <v>304</v>
      </c>
      <c r="C23" s="90"/>
      <c r="D23" s="89">
        <v>99000</v>
      </c>
      <c r="E23" s="87">
        <v>-3152542.39</v>
      </c>
    </row>
    <row r="24" spans="1:6" ht="14.25" hidden="1" customHeight="1" x14ac:dyDescent="0.25">
      <c r="A24" s="85">
        <v>44652</v>
      </c>
      <c r="B24" s="80" t="s">
        <v>304</v>
      </c>
      <c r="C24" s="90"/>
      <c r="D24" s="89">
        <v>99000</v>
      </c>
      <c r="E24" s="87">
        <v>-3053542.39</v>
      </c>
    </row>
    <row r="25" spans="1:6" ht="14.25" hidden="1" customHeight="1" x14ac:dyDescent="0.25">
      <c r="A25" s="85">
        <v>44652</v>
      </c>
      <c r="B25" s="80" t="s">
        <v>304</v>
      </c>
      <c r="C25" s="90"/>
      <c r="D25" s="89">
        <v>99000</v>
      </c>
      <c r="E25" s="87">
        <v>-2954542.39</v>
      </c>
    </row>
    <row r="26" spans="1:6" ht="14.25" hidden="1" customHeight="1" x14ac:dyDescent="0.25">
      <c r="A26" s="85">
        <v>44652</v>
      </c>
      <c r="B26" s="80" t="s">
        <v>304</v>
      </c>
      <c r="C26" s="90"/>
      <c r="D26" s="89">
        <v>59000</v>
      </c>
      <c r="E26" s="87">
        <v>-2895542.39</v>
      </c>
    </row>
    <row r="27" spans="1:6" ht="14.25" hidden="1" customHeight="1" x14ac:dyDescent="0.25">
      <c r="A27" s="85">
        <v>44652</v>
      </c>
      <c r="B27" s="80" t="s">
        <v>304</v>
      </c>
      <c r="C27" s="90"/>
      <c r="D27" s="89">
        <v>22000</v>
      </c>
      <c r="E27" s="87">
        <v>-2873542.39</v>
      </c>
    </row>
    <row r="28" spans="1:6" ht="14.25" hidden="1" customHeight="1" x14ac:dyDescent="0.25">
      <c r="A28" s="85">
        <v>44652</v>
      </c>
      <c r="B28" s="80" t="s">
        <v>303</v>
      </c>
      <c r="C28" s="90"/>
      <c r="D28" s="89">
        <v>4600000</v>
      </c>
      <c r="E28" s="87">
        <v>1726457.61</v>
      </c>
    </row>
    <row r="29" spans="1:6" ht="14.25" hidden="1" customHeight="1" x14ac:dyDescent="0.25">
      <c r="A29" s="85">
        <v>44652</v>
      </c>
      <c r="B29" s="80" t="s">
        <v>305</v>
      </c>
      <c r="C29" s="86">
        <v>30000</v>
      </c>
      <c r="D29" s="91"/>
      <c r="E29" s="87">
        <v>1696457.61</v>
      </c>
      <c r="F29" s="82" t="s">
        <v>357</v>
      </c>
    </row>
    <row r="30" spans="1:6" ht="14.25" hidden="1" customHeight="1" x14ac:dyDescent="0.25">
      <c r="A30" s="85">
        <v>44652</v>
      </c>
      <c r="B30" s="80" t="s">
        <v>333</v>
      </c>
      <c r="C30" s="86">
        <v>1690000</v>
      </c>
      <c r="D30" s="91"/>
      <c r="E30" s="87">
        <v>6457.61</v>
      </c>
    </row>
    <row r="31" spans="1:6" ht="14.25" hidden="1" customHeight="1" x14ac:dyDescent="0.25">
      <c r="A31" s="85">
        <v>44652</v>
      </c>
      <c r="B31" s="80" t="s">
        <v>303</v>
      </c>
      <c r="C31" s="90"/>
      <c r="D31" s="89">
        <v>21567.65</v>
      </c>
      <c r="E31" s="87">
        <v>28025.26</v>
      </c>
    </row>
    <row r="32" spans="1:6" ht="14.25" hidden="1" customHeight="1" x14ac:dyDescent="0.25">
      <c r="A32" s="85">
        <v>44652</v>
      </c>
      <c r="B32" s="80" t="s">
        <v>313</v>
      </c>
      <c r="C32" s="86">
        <v>36489.410000000003</v>
      </c>
      <c r="D32" s="91"/>
      <c r="E32" s="87">
        <v>-8464.15</v>
      </c>
    </row>
    <row r="33" spans="1:5" ht="14.25" hidden="1" customHeight="1" x14ac:dyDescent="0.25">
      <c r="A33" s="85">
        <v>44652</v>
      </c>
      <c r="B33" s="80" t="s">
        <v>314</v>
      </c>
      <c r="C33" s="86">
        <v>19025.84</v>
      </c>
      <c r="D33" s="91"/>
      <c r="E33" s="87">
        <v>-27489.99</v>
      </c>
    </row>
    <row r="34" spans="1:5" ht="14.25" hidden="1" customHeight="1" x14ac:dyDescent="0.25">
      <c r="A34" s="85">
        <v>44652</v>
      </c>
      <c r="B34" s="80" t="s">
        <v>322</v>
      </c>
      <c r="C34" s="86">
        <v>3040.78</v>
      </c>
      <c r="D34" s="91"/>
      <c r="E34" s="87">
        <v>-30530.77</v>
      </c>
    </row>
    <row r="35" spans="1:5" ht="14.25" hidden="1" customHeight="1" x14ac:dyDescent="0.25">
      <c r="A35" s="85">
        <v>44655</v>
      </c>
      <c r="B35" s="80" t="s">
        <v>302</v>
      </c>
      <c r="C35" s="86">
        <v>352500</v>
      </c>
      <c r="D35" s="91"/>
      <c r="E35" s="87">
        <v>-383030.77</v>
      </c>
    </row>
    <row r="36" spans="1:5" ht="14.25" hidden="1" customHeight="1" x14ac:dyDescent="0.25">
      <c r="A36" s="85">
        <v>44655</v>
      </c>
      <c r="B36" s="80" t="s">
        <v>302</v>
      </c>
      <c r="C36" s="86">
        <v>500000</v>
      </c>
      <c r="D36" s="91"/>
      <c r="E36" s="87">
        <v>-883030.77</v>
      </c>
    </row>
    <row r="37" spans="1:5" ht="14.25" hidden="1" customHeight="1" x14ac:dyDescent="0.25">
      <c r="A37" s="85">
        <v>44655</v>
      </c>
      <c r="B37" s="80" t="s">
        <v>302</v>
      </c>
      <c r="C37" s="86">
        <v>500000</v>
      </c>
      <c r="D37" s="91"/>
      <c r="E37" s="87">
        <v>-1383030.77</v>
      </c>
    </row>
    <row r="38" spans="1:5" ht="14.25" hidden="1" customHeight="1" x14ac:dyDescent="0.25">
      <c r="A38" s="85">
        <v>44655</v>
      </c>
      <c r="B38" s="80" t="s">
        <v>302</v>
      </c>
      <c r="C38" s="86">
        <v>500000</v>
      </c>
      <c r="D38" s="91"/>
      <c r="E38" s="87">
        <v>-1883030.77</v>
      </c>
    </row>
    <row r="39" spans="1:5" ht="14.25" hidden="1" customHeight="1" x14ac:dyDescent="0.25">
      <c r="A39" s="85">
        <v>44655</v>
      </c>
      <c r="B39" s="80" t="s">
        <v>324</v>
      </c>
      <c r="C39" s="88">
        <v>590</v>
      </c>
      <c r="D39" s="91"/>
      <c r="E39" s="87">
        <v>-1883620.77</v>
      </c>
    </row>
    <row r="40" spans="1:5" ht="14.25" hidden="1" customHeight="1" x14ac:dyDescent="0.25">
      <c r="A40" s="85">
        <v>44655</v>
      </c>
      <c r="B40" s="80" t="s">
        <v>325</v>
      </c>
      <c r="C40" s="88">
        <v>123.9</v>
      </c>
      <c r="D40" s="91"/>
      <c r="E40" s="87">
        <v>-1883744.67</v>
      </c>
    </row>
    <row r="41" spans="1:5" ht="14.25" hidden="1" customHeight="1" x14ac:dyDescent="0.25">
      <c r="A41" s="85">
        <v>44655</v>
      </c>
      <c r="B41" s="80" t="s">
        <v>303</v>
      </c>
      <c r="C41" s="90"/>
      <c r="D41" s="89">
        <v>50000</v>
      </c>
      <c r="E41" s="87">
        <v>-1833744.67</v>
      </c>
    </row>
    <row r="42" spans="1:5" ht="14.25" hidden="1" customHeight="1" x14ac:dyDescent="0.25">
      <c r="A42" s="85">
        <v>44655</v>
      </c>
      <c r="B42" s="80" t="s">
        <v>303</v>
      </c>
      <c r="C42" s="90"/>
      <c r="D42" s="89">
        <v>900000</v>
      </c>
      <c r="E42" s="87">
        <v>-933744.67</v>
      </c>
    </row>
    <row r="43" spans="1:5" ht="14.25" hidden="1" customHeight="1" x14ac:dyDescent="0.25">
      <c r="A43" s="85">
        <v>44655</v>
      </c>
      <c r="B43" s="80" t="s">
        <v>303</v>
      </c>
      <c r="C43" s="90"/>
      <c r="D43" s="89">
        <v>350000</v>
      </c>
      <c r="E43" s="87">
        <v>-583744.67000000004</v>
      </c>
    </row>
    <row r="44" spans="1:5" ht="14.25" hidden="1" customHeight="1" x14ac:dyDescent="0.25">
      <c r="A44" s="85">
        <v>44655</v>
      </c>
      <c r="B44" s="80" t="s">
        <v>331</v>
      </c>
      <c r="C44" s="90"/>
      <c r="D44" s="89">
        <v>600000</v>
      </c>
      <c r="E44" s="87">
        <v>16255.33</v>
      </c>
    </row>
    <row r="45" spans="1:5" ht="14.25" hidden="1" customHeight="1" x14ac:dyDescent="0.25">
      <c r="A45" s="85">
        <v>44655</v>
      </c>
      <c r="B45" s="80" t="s">
        <v>302</v>
      </c>
      <c r="C45" s="86">
        <v>280000</v>
      </c>
      <c r="D45" s="91"/>
      <c r="E45" s="87">
        <v>-263744.67</v>
      </c>
    </row>
    <row r="46" spans="1:5" ht="14.25" hidden="1" customHeight="1" x14ac:dyDescent="0.25">
      <c r="A46" s="85">
        <v>44655</v>
      </c>
      <c r="B46" s="80" t="s">
        <v>302</v>
      </c>
      <c r="C46" s="86">
        <v>500000</v>
      </c>
      <c r="D46" s="91"/>
      <c r="E46" s="87">
        <v>-763744.67</v>
      </c>
    </row>
    <row r="47" spans="1:5" ht="14.25" hidden="1" customHeight="1" x14ac:dyDescent="0.25">
      <c r="A47" s="85">
        <v>44655</v>
      </c>
      <c r="B47" s="80" t="s">
        <v>314</v>
      </c>
      <c r="C47" s="86">
        <v>15817.52</v>
      </c>
      <c r="D47" s="91"/>
      <c r="E47" s="87">
        <v>-779562.19</v>
      </c>
    </row>
    <row r="48" spans="1:5" ht="14.25" hidden="1" customHeight="1" x14ac:dyDescent="0.25">
      <c r="A48" s="85">
        <v>44655</v>
      </c>
      <c r="B48" s="80" t="s">
        <v>313</v>
      </c>
      <c r="C48" s="86">
        <v>7800</v>
      </c>
      <c r="D48" s="91"/>
      <c r="E48" s="87">
        <v>-787362.19</v>
      </c>
    </row>
    <row r="49" spans="1:6" ht="14.25" hidden="1" customHeight="1" x14ac:dyDescent="0.25">
      <c r="A49" s="85">
        <v>44655</v>
      </c>
      <c r="B49" s="80" t="s">
        <v>322</v>
      </c>
      <c r="C49" s="88">
        <v>650</v>
      </c>
      <c r="D49" s="91"/>
      <c r="E49" s="87">
        <v>-788012.19</v>
      </c>
    </row>
    <row r="50" spans="1:6" ht="14.25" hidden="1" customHeight="1" x14ac:dyDescent="0.25">
      <c r="A50" s="85">
        <v>44655</v>
      </c>
      <c r="B50" s="80" t="s">
        <v>323</v>
      </c>
      <c r="C50" s="86">
        <v>15925</v>
      </c>
      <c r="D50" s="91"/>
      <c r="E50" s="87">
        <v>-803937.19</v>
      </c>
    </row>
    <row r="51" spans="1:6" ht="14.25" hidden="1" customHeight="1" x14ac:dyDescent="0.25">
      <c r="A51" s="85">
        <v>44656</v>
      </c>
      <c r="B51" s="80" t="s">
        <v>302</v>
      </c>
      <c r="C51" s="86">
        <v>150000</v>
      </c>
      <c r="D51" s="91"/>
      <c r="E51" s="87">
        <v>-953937.19</v>
      </c>
    </row>
    <row r="52" spans="1:6" ht="14.25" hidden="1" customHeight="1" x14ac:dyDescent="0.25">
      <c r="A52" s="85">
        <v>44656</v>
      </c>
      <c r="B52" s="80" t="s">
        <v>302</v>
      </c>
      <c r="C52" s="86">
        <v>350000</v>
      </c>
      <c r="D52" s="91"/>
      <c r="E52" s="87">
        <v>-1303937.19</v>
      </c>
    </row>
    <row r="53" spans="1:6" ht="14.25" hidden="1" customHeight="1" x14ac:dyDescent="0.25">
      <c r="A53" s="85">
        <v>44656</v>
      </c>
      <c r="B53" s="80" t="s">
        <v>302</v>
      </c>
      <c r="C53" s="86">
        <v>500000</v>
      </c>
      <c r="D53" s="91"/>
      <c r="E53" s="87">
        <v>-1803937.19</v>
      </c>
    </row>
    <row r="54" spans="1:6" ht="14.25" hidden="1" customHeight="1" x14ac:dyDescent="0.25">
      <c r="A54" s="85">
        <v>44656</v>
      </c>
      <c r="B54" s="80" t="s">
        <v>302</v>
      </c>
      <c r="C54" s="86">
        <v>500000</v>
      </c>
      <c r="D54" s="91"/>
      <c r="E54" s="87">
        <v>-2303937.19</v>
      </c>
    </row>
    <row r="55" spans="1:6" ht="14.25" hidden="1" customHeight="1" x14ac:dyDescent="0.25">
      <c r="A55" s="85">
        <v>44656</v>
      </c>
      <c r="B55" s="80" t="s">
        <v>324</v>
      </c>
      <c r="C55" s="88">
        <v>590</v>
      </c>
      <c r="D55" s="91"/>
      <c r="E55" s="87">
        <v>-2304527.19</v>
      </c>
    </row>
    <row r="56" spans="1:6" ht="14.25" hidden="1" customHeight="1" x14ac:dyDescent="0.25">
      <c r="A56" s="85">
        <v>44656</v>
      </c>
      <c r="B56" s="80" t="s">
        <v>325</v>
      </c>
      <c r="C56" s="88">
        <v>123.9</v>
      </c>
      <c r="D56" s="91"/>
      <c r="E56" s="87">
        <v>-2304651.09</v>
      </c>
    </row>
    <row r="57" spans="1:6" ht="14.25" hidden="1" customHeight="1" x14ac:dyDescent="0.25">
      <c r="A57" s="85">
        <v>44656</v>
      </c>
      <c r="B57" s="80" t="s">
        <v>304</v>
      </c>
      <c r="C57" s="90"/>
      <c r="D57" s="89">
        <v>1000000</v>
      </c>
      <c r="E57" s="87">
        <v>-1304651.0900000001</v>
      </c>
    </row>
    <row r="58" spans="1:6" ht="14.25" hidden="1" customHeight="1" x14ac:dyDescent="0.25">
      <c r="A58" s="85">
        <v>44656</v>
      </c>
      <c r="B58" s="80" t="s">
        <v>303</v>
      </c>
      <c r="C58" s="90"/>
      <c r="D58" s="89">
        <v>1626000</v>
      </c>
      <c r="E58" s="87">
        <v>321348.90999999997</v>
      </c>
    </row>
    <row r="59" spans="1:6" ht="14.25" hidden="1" customHeight="1" x14ac:dyDescent="0.25">
      <c r="A59" s="85">
        <v>44656</v>
      </c>
      <c r="B59" s="80" t="s">
        <v>303</v>
      </c>
      <c r="C59" s="90"/>
      <c r="D59" s="89">
        <v>380000</v>
      </c>
      <c r="E59" s="87">
        <v>701348.91</v>
      </c>
    </row>
    <row r="60" spans="1:6" ht="14.25" hidden="1" customHeight="1" x14ac:dyDescent="0.25">
      <c r="A60" s="85">
        <v>44656</v>
      </c>
      <c r="B60" s="80" t="s">
        <v>305</v>
      </c>
      <c r="C60" s="86">
        <v>700000</v>
      </c>
      <c r="D60" s="91"/>
      <c r="E60" s="87">
        <v>1348.91</v>
      </c>
      <c r="F60" s="82" t="s">
        <v>357</v>
      </c>
    </row>
    <row r="61" spans="1:6" ht="14.25" hidden="1" customHeight="1" x14ac:dyDescent="0.25">
      <c r="A61" s="85">
        <v>44656</v>
      </c>
      <c r="B61" s="80" t="s">
        <v>334</v>
      </c>
      <c r="C61" s="90"/>
      <c r="D61" s="89">
        <v>620000</v>
      </c>
      <c r="E61" s="87">
        <v>621348.91</v>
      </c>
    </row>
    <row r="62" spans="1:6" ht="14.25" hidden="1" customHeight="1" x14ac:dyDescent="0.25">
      <c r="A62" s="85">
        <v>44656</v>
      </c>
      <c r="B62" s="80" t="s">
        <v>321</v>
      </c>
      <c r="C62" s="86">
        <v>610000</v>
      </c>
      <c r="D62" s="91"/>
      <c r="E62" s="87">
        <v>11348.91</v>
      </c>
    </row>
    <row r="63" spans="1:6" ht="14.25" hidden="1" customHeight="1" x14ac:dyDescent="0.25">
      <c r="A63" s="85">
        <v>44656</v>
      </c>
      <c r="B63" s="80" t="s">
        <v>334</v>
      </c>
      <c r="C63" s="90"/>
      <c r="D63" s="89">
        <v>50000</v>
      </c>
      <c r="E63" s="87">
        <v>61348.91</v>
      </c>
    </row>
    <row r="64" spans="1:6" ht="14.25" hidden="1" customHeight="1" x14ac:dyDescent="0.25">
      <c r="A64" s="85">
        <v>44656</v>
      </c>
      <c r="B64" s="80" t="s">
        <v>339</v>
      </c>
      <c r="C64" s="86">
        <v>28405.72</v>
      </c>
      <c r="D64" s="91"/>
      <c r="E64" s="87">
        <v>32943.19</v>
      </c>
    </row>
    <row r="65" spans="1:6" ht="14.25" hidden="1" customHeight="1" x14ac:dyDescent="0.25">
      <c r="A65" s="85">
        <v>44656</v>
      </c>
      <c r="B65" s="80" t="s">
        <v>339</v>
      </c>
      <c r="C65" s="86">
        <v>28901.09</v>
      </c>
      <c r="D65" s="91"/>
      <c r="E65" s="87">
        <v>4042.1</v>
      </c>
    </row>
    <row r="66" spans="1:6" ht="14.25" hidden="1" customHeight="1" x14ac:dyDescent="0.25">
      <c r="A66" s="85">
        <v>44656</v>
      </c>
      <c r="B66" s="80" t="s">
        <v>313</v>
      </c>
      <c r="C66" s="86">
        <v>18036</v>
      </c>
      <c r="D66" s="91"/>
      <c r="E66" s="87">
        <v>-13993.9</v>
      </c>
    </row>
    <row r="67" spans="1:6" ht="14.25" hidden="1" customHeight="1" x14ac:dyDescent="0.25">
      <c r="A67" s="85">
        <v>44656</v>
      </c>
      <c r="B67" s="80" t="s">
        <v>314</v>
      </c>
      <c r="C67" s="86">
        <v>17307.57</v>
      </c>
      <c r="D67" s="91"/>
      <c r="E67" s="87">
        <v>-31301.47</v>
      </c>
    </row>
    <row r="68" spans="1:6" ht="14.25" hidden="1" customHeight="1" x14ac:dyDescent="0.25">
      <c r="A68" s="85">
        <v>44656</v>
      </c>
      <c r="B68" s="80" t="s">
        <v>323</v>
      </c>
      <c r="C68" s="86">
        <v>36823.5</v>
      </c>
      <c r="D68" s="91"/>
      <c r="E68" s="87">
        <v>-68124.97</v>
      </c>
    </row>
    <row r="69" spans="1:6" ht="14.25" hidden="1" customHeight="1" x14ac:dyDescent="0.25">
      <c r="A69" s="85">
        <v>44656</v>
      </c>
      <c r="B69" s="80" t="s">
        <v>322</v>
      </c>
      <c r="C69" s="86">
        <v>1503</v>
      </c>
      <c r="D69" s="91"/>
      <c r="E69" s="87">
        <v>-69627.97</v>
      </c>
    </row>
    <row r="70" spans="1:6" ht="14.25" hidden="1" customHeight="1" x14ac:dyDescent="0.25">
      <c r="A70" s="85">
        <v>44657</v>
      </c>
      <c r="B70" s="80" t="s">
        <v>324</v>
      </c>
      <c r="C70" s="88">
        <v>590</v>
      </c>
      <c r="D70" s="91"/>
      <c r="E70" s="87">
        <v>-70217.97</v>
      </c>
    </row>
    <row r="71" spans="1:6" ht="14.25" hidden="1" customHeight="1" x14ac:dyDescent="0.25">
      <c r="A71" s="85">
        <v>44657</v>
      </c>
      <c r="B71" s="80" t="s">
        <v>325</v>
      </c>
      <c r="C71" s="88">
        <v>123.9</v>
      </c>
      <c r="D71" s="91"/>
      <c r="E71" s="87">
        <v>-70341.87</v>
      </c>
    </row>
    <row r="72" spans="1:6" ht="14.25" hidden="1" customHeight="1" x14ac:dyDescent="0.25">
      <c r="A72" s="85">
        <v>44657</v>
      </c>
      <c r="B72" s="80" t="s">
        <v>304</v>
      </c>
      <c r="C72" s="90"/>
      <c r="D72" s="89">
        <v>100000</v>
      </c>
      <c r="E72" s="87">
        <v>29658.13</v>
      </c>
    </row>
    <row r="73" spans="1:6" ht="14.25" hidden="1" customHeight="1" x14ac:dyDescent="0.25">
      <c r="A73" s="85">
        <v>44657</v>
      </c>
      <c r="B73" s="80" t="s">
        <v>304</v>
      </c>
      <c r="C73" s="90"/>
      <c r="D73" s="89">
        <v>98000</v>
      </c>
      <c r="E73" s="87">
        <v>127658.13</v>
      </c>
    </row>
    <row r="74" spans="1:6" ht="14.25" hidden="1" customHeight="1" x14ac:dyDescent="0.25">
      <c r="A74" s="85">
        <v>44657</v>
      </c>
      <c r="B74" s="80" t="s">
        <v>304</v>
      </c>
      <c r="C74" s="90"/>
      <c r="D74" s="89">
        <v>102000</v>
      </c>
      <c r="E74" s="87">
        <v>229658.13</v>
      </c>
    </row>
    <row r="75" spans="1:6" ht="14.25" hidden="1" customHeight="1" x14ac:dyDescent="0.25">
      <c r="A75" s="85">
        <v>44657</v>
      </c>
      <c r="B75" s="80" t="s">
        <v>304</v>
      </c>
      <c r="C75" s="90"/>
      <c r="D75" s="89">
        <v>100000</v>
      </c>
      <c r="E75" s="87">
        <v>329658.13</v>
      </c>
    </row>
    <row r="76" spans="1:6" ht="14.25" hidden="1" customHeight="1" x14ac:dyDescent="0.25">
      <c r="A76" s="85">
        <v>44657</v>
      </c>
      <c r="B76" s="80" t="s">
        <v>304</v>
      </c>
      <c r="C76" s="90"/>
      <c r="D76" s="89">
        <v>101000</v>
      </c>
      <c r="E76" s="87">
        <v>430658.13</v>
      </c>
    </row>
    <row r="77" spans="1:6" ht="14.25" hidden="1" customHeight="1" x14ac:dyDescent="0.25">
      <c r="A77" s="85">
        <v>44657</v>
      </c>
      <c r="B77" s="80" t="s">
        <v>333</v>
      </c>
      <c r="C77" s="86">
        <v>370000</v>
      </c>
      <c r="D77" s="91"/>
      <c r="E77" s="87">
        <v>60658.13</v>
      </c>
    </row>
    <row r="78" spans="1:6" ht="14.25" hidden="1" customHeight="1" x14ac:dyDescent="0.25">
      <c r="A78" s="85">
        <v>44657</v>
      </c>
      <c r="B78" s="80" t="s">
        <v>303</v>
      </c>
      <c r="C78" s="90"/>
      <c r="D78" s="89">
        <v>1000000</v>
      </c>
      <c r="E78" s="87">
        <v>1060658.1299999999</v>
      </c>
    </row>
    <row r="79" spans="1:6" ht="14.25" hidden="1" customHeight="1" x14ac:dyDescent="0.25">
      <c r="A79" s="85">
        <v>44657</v>
      </c>
      <c r="B79" s="80" t="s">
        <v>303</v>
      </c>
      <c r="C79" s="90"/>
      <c r="D79" s="89">
        <v>760000</v>
      </c>
      <c r="E79" s="87">
        <v>1820658.13</v>
      </c>
    </row>
    <row r="80" spans="1:6" ht="14.25" hidden="1" customHeight="1" x14ac:dyDescent="0.25">
      <c r="A80" s="85">
        <v>44657</v>
      </c>
      <c r="B80" s="80" t="s">
        <v>305</v>
      </c>
      <c r="C80" s="86">
        <v>450000</v>
      </c>
      <c r="D80" s="91"/>
      <c r="E80" s="87">
        <v>1370658.13</v>
      </c>
      <c r="F80" s="82" t="s">
        <v>357</v>
      </c>
    </row>
    <row r="81" spans="1:6" ht="14.25" hidden="1" customHeight="1" x14ac:dyDescent="0.25">
      <c r="A81" s="85">
        <v>44657</v>
      </c>
      <c r="B81" s="80" t="s">
        <v>320</v>
      </c>
      <c r="C81" s="86">
        <v>1000000</v>
      </c>
      <c r="D81" s="91"/>
      <c r="E81" s="87">
        <v>370658.13</v>
      </c>
    </row>
    <row r="82" spans="1:6" ht="14.25" hidden="1" customHeight="1" x14ac:dyDescent="0.25">
      <c r="A82" s="85">
        <v>44657</v>
      </c>
      <c r="B82" s="80" t="s">
        <v>305</v>
      </c>
      <c r="C82" s="86">
        <v>140000</v>
      </c>
      <c r="D82" s="91"/>
      <c r="E82" s="87">
        <v>230658.13</v>
      </c>
      <c r="F82" s="82" t="s">
        <v>357</v>
      </c>
    </row>
    <row r="83" spans="1:6" ht="14.25" hidden="1" customHeight="1" x14ac:dyDescent="0.25">
      <c r="A83" s="85">
        <v>44657</v>
      </c>
      <c r="B83" s="80" t="s">
        <v>302</v>
      </c>
      <c r="C83" s="86">
        <v>157717</v>
      </c>
      <c r="D83" s="91"/>
      <c r="E83" s="87">
        <v>72941.13</v>
      </c>
    </row>
    <row r="84" spans="1:6" ht="14.25" hidden="1" customHeight="1" x14ac:dyDescent="0.25">
      <c r="A84" s="85">
        <v>44657</v>
      </c>
      <c r="B84" s="80" t="s">
        <v>332</v>
      </c>
      <c r="C84" s="90"/>
      <c r="D84" s="89">
        <v>1300000</v>
      </c>
      <c r="E84" s="87">
        <v>1372941.13</v>
      </c>
    </row>
    <row r="85" spans="1:6" ht="14.25" hidden="1" customHeight="1" x14ac:dyDescent="0.25">
      <c r="A85" s="85">
        <v>44657</v>
      </c>
      <c r="B85" s="80" t="s">
        <v>305</v>
      </c>
      <c r="C85" s="86">
        <v>125000</v>
      </c>
      <c r="D85" s="91"/>
      <c r="E85" s="87">
        <v>1247941.1299999999</v>
      </c>
      <c r="F85" s="82" t="s">
        <v>357</v>
      </c>
    </row>
    <row r="86" spans="1:6" ht="14.25" hidden="1" customHeight="1" x14ac:dyDescent="0.25">
      <c r="A86" s="85">
        <v>44657</v>
      </c>
      <c r="B86" s="80" t="s">
        <v>305</v>
      </c>
      <c r="C86" s="86">
        <v>840000</v>
      </c>
      <c r="D86" s="91"/>
      <c r="E86" s="87">
        <v>407941.13</v>
      </c>
      <c r="F86" s="82" t="s">
        <v>357</v>
      </c>
    </row>
    <row r="87" spans="1:6" ht="14.25" hidden="1" customHeight="1" x14ac:dyDescent="0.25">
      <c r="A87" s="85">
        <v>44657</v>
      </c>
      <c r="B87" s="80" t="s">
        <v>320</v>
      </c>
      <c r="C87" s="86">
        <v>300000</v>
      </c>
      <c r="D87" s="91"/>
      <c r="E87" s="87">
        <v>107941.13</v>
      </c>
    </row>
    <row r="88" spans="1:6" ht="14.25" hidden="1" customHeight="1" x14ac:dyDescent="0.25">
      <c r="A88" s="85">
        <v>44657</v>
      </c>
      <c r="B88" s="80" t="s">
        <v>314</v>
      </c>
      <c r="C88" s="86">
        <v>18310.54</v>
      </c>
      <c r="D88" s="91"/>
      <c r="E88" s="87">
        <v>89630.59</v>
      </c>
    </row>
    <row r="89" spans="1:6" ht="14.25" hidden="1" customHeight="1" x14ac:dyDescent="0.25">
      <c r="A89" s="85">
        <v>44657</v>
      </c>
      <c r="B89" s="80" t="s">
        <v>313</v>
      </c>
      <c r="C89" s="86">
        <v>13566</v>
      </c>
      <c r="D89" s="91"/>
      <c r="E89" s="87">
        <v>76064.59</v>
      </c>
    </row>
    <row r="90" spans="1:6" ht="14.25" hidden="1" customHeight="1" x14ac:dyDescent="0.25">
      <c r="A90" s="85">
        <v>44657</v>
      </c>
      <c r="B90" s="80" t="s">
        <v>323</v>
      </c>
      <c r="C90" s="86">
        <v>27697.25</v>
      </c>
      <c r="D90" s="91"/>
      <c r="E90" s="87">
        <v>48367.34</v>
      </c>
    </row>
    <row r="91" spans="1:6" ht="14.25" hidden="1" customHeight="1" x14ac:dyDescent="0.25">
      <c r="A91" s="85">
        <v>44657</v>
      </c>
      <c r="B91" s="80" t="s">
        <v>322</v>
      </c>
      <c r="C91" s="86">
        <v>1130.5</v>
      </c>
      <c r="D91" s="91"/>
      <c r="E91" s="87">
        <v>47236.84</v>
      </c>
    </row>
    <row r="92" spans="1:6" ht="14.25" hidden="1" customHeight="1" x14ac:dyDescent="0.25">
      <c r="A92" s="85">
        <v>44658</v>
      </c>
      <c r="B92" s="80" t="s">
        <v>302</v>
      </c>
      <c r="C92" s="86">
        <v>150000</v>
      </c>
      <c r="D92" s="91"/>
      <c r="E92" s="87">
        <v>-102763.16</v>
      </c>
    </row>
    <row r="93" spans="1:6" ht="14.25" hidden="1" customHeight="1" x14ac:dyDescent="0.25">
      <c r="A93" s="85">
        <v>44658</v>
      </c>
      <c r="B93" s="80" t="s">
        <v>302</v>
      </c>
      <c r="C93" s="86">
        <v>250000</v>
      </c>
      <c r="D93" s="91"/>
      <c r="E93" s="87">
        <v>-352763.16</v>
      </c>
    </row>
    <row r="94" spans="1:6" ht="14.25" hidden="1" customHeight="1" x14ac:dyDescent="0.25">
      <c r="A94" s="85">
        <v>44658</v>
      </c>
      <c r="B94" s="80" t="s">
        <v>302</v>
      </c>
      <c r="C94" s="86">
        <v>470000</v>
      </c>
      <c r="D94" s="91"/>
      <c r="E94" s="87">
        <v>-822763.16</v>
      </c>
    </row>
    <row r="95" spans="1:6" ht="14.25" hidden="1" customHeight="1" x14ac:dyDescent="0.25">
      <c r="A95" s="85">
        <v>44658</v>
      </c>
      <c r="B95" s="80" t="s">
        <v>302</v>
      </c>
      <c r="C95" s="86">
        <v>500000</v>
      </c>
      <c r="D95" s="91"/>
      <c r="E95" s="87">
        <v>-1322763.1599999999</v>
      </c>
    </row>
    <row r="96" spans="1:6" ht="14.25" hidden="1" customHeight="1" x14ac:dyDescent="0.25">
      <c r="A96" s="85">
        <v>44658</v>
      </c>
      <c r="B96" s="80" t="s">
        <v>326</v>
      </c>
      <c r="C96" s="86">
        <v>36143.72</v>
      </c>
      <c r="D96" s="91"/>
      <c r="E96" s="87">
        <v>-1358906.88</v>
      </c>
    </row>
    <row r="97" spans="1:6" ht="14.25" hidden="1" customHeight="1" x14ac:dyDescent="0.25">
      <c r="A97" s="85">
        <v>44658</v>
      </c>
      <c r="B97" s="80" t="s">
        <v>327</v>
      </c>
      <c r="C97" s="86">
        <v>3795.09</v>
      </c>
      <c r="D97" s="91"/>
      <c r="E97" s="87">
        <v>-1362701.97</v>
      </c>
    </row>
    <row r="98" spans="1:6" ht="14.25" hidden="1" customHeight="1" x14ac:dyDescent="0.25">
      <c r="A98" s="85">
        <v>44658</v>
      </c>
      <c r="B98" s="80" t="s">
        <v>328</v>
      </c>
      <c r="C98" s="88">
        <v>542.16</v>
      </c>
      <c r="D98" s="91"/>
      <c r="E98" s="87">
        <v>-1363244.13</v>
      </c>
    </row>
    <row r="99" spans="1:6" ht="14.25" hidden="1" customHeight="1" x14ac:dyDescent="0.25">
      <c r="A99" s="85">
        <v>44658</v>
      </c>
      <c r="B99" s="80" t="s">
        <v>324</v>
      </c>
      <c r="C99" s="88">
        <v>590</v>
      </c>
      <c r="D99" s="91"/>
      <c r="E99" s="87">
        <v>-1363834.13</v>
      </c>
    </row>
    <row r="100" spans="1:6" ht="14.25" hidden="1" customHeight="1" x14ac:dyDescent="0.25">
      <c r="A100" s="85">
        <v>44658</v>
      </c>
      <c r="B100" s="80" t="s">
        <v>325</v>
      </c>
      <c r="C100" s="88">
        <v>123.9</v>
      </c>
      <c r="D100" s="91"/>
      <c r="E100" s="87">
        <v>-1363958.03</v>
      </c>
    </row>
    <row r="101" spans="1:6" ht="14.25" hidden="1" customHeight="1" x14ac:dyDescent="0.25">
      <c r="A101" s="85">
        <v>44658</v>
      </c>
      <c r="B101" s="80" t="s">
        <v>303</v>
      </c>
      <c r="C101" s="90"/>
      <c r="D101" s="89">
        <v>1200000</v>
      </c>
      <c r="E101" s="87">
        <v>-163958.03</v>
      </c>
    </row>
    <row r="102" spans="1:6" ht="14.25" hidden="1" customHeight="1" x14ac:dyDescent="0.25">
      <c r="A102" s="85">
        <v>44658</v>
      </c>
      <c r="B102" s="80" t="s">
        <v>303</v>
      </c>
      <c r="C102" s="90"/>
      <c r="D102" s="89">
        <v>300000</v>
      </c>
      <c r="E102" s="87">
        <v>136041.97</v>
      </c>
    </row>
    <row r="103" spans="1:6" ht="14.25" hidden="1" customHeight="1" x14ac:dyDescent="0.25">
      <c r="A103" s="85">
        <v>44658</v>
      </c>
      <c r="B103" s="80" t="s">
        <v>305</v>
      </c>
      <c r="C103" s="86">
        <v>130000</v>
      </c>
      <c r="D103" s="91"/>
      <c r="E103" s="87">
        <v>6041.97</v>
      </c>
      <c r="F103" s="82" t="s">
        <v>357</v>
      </c>
    </row>
    <row r="104" spans="1:6" ht="14.25" hidden="1" customHeight="1" x14ac:dyDescent="0.25">
      <c r="A104" s="85">
        <v>44658</v>
      </c>
      <c r="B104" s="80" t="s">
        <v>303</v>
      </c>
      <c r="C104" s="90"/>
      <c r="D104" s="89">
        <v>3000000</v>
      </c>
      <c r="E104" s="87">
        <v>3006041.97</v>
      </c>
    </row>
    <row r="105" spans="1:6" ht="14.25" hidden="1" customHeight="1" x14ac:dyDescent="0.25">
      <c r="A105" s="85">
        <v>44658</v>
      </c>
      <c r="B105" s="80" t="s">
        <v>305</v>
      </c>
      <c r="C105" s="86">
        <v>1360000</v>
      </c>
      <c r="D105" s="91"/>
      <c r="E105" s="87">
        <v>1646041.97</v>
      </c>
      <c r="F105" s="82" t="s">
        <v>357</v>
      </c>
    </row>
    <row r="106" spans="1:6" ht="14.25" hidden="1" customHeight="1" x14ac:dyDescent="0.25">
      <c r="A106" s="85">
        <v>44658</v>
      </c>
      <c r="B106" s="80" t="s">
        <v>335</v>
      </c>
      <c r="C106" s="86">
        <v>350000</v>
      </c>
      <c r="D106" s="91"/>
      <c r="E106" s="87">
        <v>1296041.97</v>
      </c>
      <c r="F106" s="82" t="s">
        <v>357</v>
      </c>
    </row>
    <row r="107" spans="1:6" ht="14.25" hidden="1" customHeight="1" x14ac:dyDescent="0.25">
      <c r="A107" s="85">
        <v>44658</v>
      </c>
      <c r="B107" s="80" t="s">
        <v>305</v>
      </c>
      <c r="C107" s="86">
        <v>450000</v>
      </c>
      <c r="D107" s="91"/>
      <c r="E107" s="87">
        <v>846041.97</v>
      </c>
      <c r="F107" s="82" t="s">
        <v>357</v>
      </c>
    </row>
    <row r="108" spans="1:6" ht="14.25" hidden="1" customHeight="1" x14ac:dyDescent="0.25">
      <c r="A108" s="85">
        <v>44658</v>
      </c>
      <c r="B108" s="80" t="s">
        <v>320</v>
      </c>
      <c r="C108" s="86">
        <v>320000</v>
      </c>
      <c r="D108" s="91"/>
      <c r="E108" s="87">
        <v>526041.97</v>
      </c>
    </row>
    <row r="109" spans="1:6" ht="14.25" hidden="1" customHeight="1" x14ac:dyDescent="0.25">
      <c r="A109" s="85">
        <v>44658</v>
      </c>
      <c r="B109" s="80" t="s">
        <v>302</v>
      </c>
      <c r="C109" s="86">
        <v>58722</v>
      </c>
      <c r="D109" s="91"/>
      <c r="E109" s="87">
        <v>467319.97</v>
      </c>
    </row>
    <row r="110" spans="1:6" ht="14.25" hidden="1" customHeight="1" x14ac:dyDescent="0.25">
      <c r="A110" s="85">
        <v>44658</v>
      </c>
      <c r="B110" s="80" t="s">
        <v>302</v>
      </c>
      <c r="C110" s="86">
        <v>150000</v>
      </c>
      <c r="D110" s="91"/>
      <c r="E110" s="87">
        <v>317319.96999999997</v>
      </c>
    </row>
    <row r="111" spans="1:6" ht="14.25" hidden="1" customHeight="1" x14ac:dyDescent="0.25">
      <c r="A111" s="85">
        <v>44658</v>
      </c>
      <c r="B111" s="80" t="s">
        <v>331</v>
      </c>
      <c r="C111" s="86">
        <v>300000</v>
      </c>
      <c r="D111" s="91"/>
      <c r="E111" s="87">
        <v>17319.97</v>
      </c>
    </row>
    <row r="112" spans="1:6" ht="14.25" hidden="1" customHeight="1" x14ac:dyDescent="0.25">
      <c r="A112" s="85">
        <v>44658</v>
      </c>
      <c r="B112" s="80" t="s">
        <v>314</v>
      </c>
      <c r="C112" s="86">
        <v>23452.45</v>
      </c>
      <c r="D112" s="91"/>
      <c r="E112" s="87">
        <v>-6132.48</v>
      </c>
    </row>
    <row r="113" spans="1:5" ht="14.25" hidden="1" customHeight="1" x14ac:dyDescent="0.25">
      <c r="A113" s="85">
        <v>44658</v>
      </c>
      <c r="B113" s="80" t="s">
        <v>313</v>
      </c>
      <c r="C113" s="86">
        <v>27000</v>
      </c>
      <c r="D113" s="91"/>
      <c r="E113" s="87">
        <v>-33132.480000000003</v>
      </c>
    </row>
    <row r="114" spans="1:5" ht="14.25" hidden="1" customHeight="1" x14ac:dyDescent="0.25">
      <c r="A114" s="85">
        <v>44658</v>
      </c>
      <c r="B114" s="80" t="s">
        <v>323</v>
      </c>
      <c r="C114" s="86">
        <v>55125</v>
      </c>
      <c r="D114" s="91"/>
      <c r="E114" s="87">
        <v>-88257.48</v>
      </c>
    </row>
    <row r="115" spans="1:5" ht="14.25" hidden="1" customHeight="1" x14ac:dyDescent="0.25">
      <c r="A115" s="85">
        <v>44658</v>
      </c>
      <c r="B115" s="80" t="s">
        <v>322</v>
      </c>
      <c r="C115" s="86">
        <v>2250</v>
      </c>
      <c r="D115" s="91"/>
      <c r="E115" s="87">
        <v>-90507.48</v>
      </c>
    </row>
    <row r="116" spans="1:5" ht="14.25" hidden="1" customHeight="1" x14ac:dyDescent="0.25">
      <c r="A116" s="85">
        <v>44659</v>
      </c>
      <c r="B116" s="80" t="s">
        <v>302</v>
      </c>
      <c r="C116" s="86">
        <v>26467.54</v>
      </c>
      <c r="D116" s="91"/>
      <c r="E116" s="87">
        <v>-116975.02</v>
      </c>
    </row>
    <row r="117" spans="1:5" ht="14.25" hidden="1" customHeight="1" x14ac:dyDescent="0.25">
      <c r="A117" s="85">
        <v>44659</v>
      </c>
      <c r="B117" s="80" t="s">
        <v>302</v>
      </c>
      <c r="C117" s="86">
        <v>150000</v>
      </c>
      <c r="D117" s="91"/>
      <c r="E117" s="87">
        <v>-266975.02</v>
      </c>
    </row>
    <row r="118" spans="1:5" ht="14.25" hidden="1" customHeight="1" x14ac:dyDescent="0.25">
      <c r="A118" s="85">
        <v>44659</v>
      </c>
      <c r="B118" s="80" t="s">
        <v>302</v>
      </c>
      <c r="C118" s="86">
        <v>168000</v>
      </c>
      <c r="D118" s="91"/>
      <c r="E118" s="87">
        <v>-434975.02</v>
      </c>
    </row>
    <row r="119" spans="1:5" ht="14.25" hidden="1" customHeight="1" x14ac:dyDescent="0.25">
      <c r="A119" s="85">
        <v>44659</v>
      </c>
      <c r="B119" s="80" t="s">
        <v>302</v>
      </c>
      <c r="C119" s="86">
        <v>194168</v>
      </c>
      <c r="D119" s="91"/>
      <c r="E119" s="87">
        <v>-629143.02</v>
      </c>
    </row>
    <row r="120" spans="1:5" ht="14.25" hidden="1" customHeight="1" x14ac:dyDescent="0.25">
      <c r="A120" s="85">
        <v>44659</v>
      </c>
      <c r="B120" s="80" t="s">
        <v>302</v>
      </c>
      <c r="C120" s="86">
        <v>250000</v>
      </c>
      <c r="D120" s="91"/>
      <c r="E120" s="87">
        <v>-879143.02</v>
      </c>
    </row>
    <row r="121" spans="1:5" ht="14.25" hidden="1" customHeight="1" x14ac:dyDescent="0.25">
      <c r="A121" s="85">
        <v>44659</v>
      </c>
      <c r="B121" s="80" t="s">
        <v>302</v>
      </c>
      <c r="C121" s="86">
        <v>429400</v>
      </c>
      <c r="D121" s="91"/>
      <c r="E121" s="87">
        <v>-1308543.02</v>
      </c>
    </row>
    <row r="122" spans="1:5" ht="14.25" hidden="1" customHeight="1" x14ac:dyDescent="0.25">
      <c r="A122" s="85">
        <v>44659</v>
      </c>
      <c r="B122" s="80" t="s">
        <v>302</v>
      </c>
      <c r="C122" s="86">
        <v>500000</v>
      </c>
      <c r="D122" s="91"/>
      <c r="E122" s="87">
        <v>-1808543.02</v>
      </c>
    </row>
    <row r="123" spans="1:5" ht="14.25" hidden="1" customHeight="1" x14ac:dyDescent="0.25">
      <c r="A123" s="85">
        <v>44659</v>
      </c>
      <c r="B123" s="80" t="s">
        <v>302</v>
      </c>
      <c r="C123" s="86">
        <v>550000</v>
      </c>
      <c r="D123" s="91"/>
      <c r="E123" s="87">
        <v>-2358543.02</v>
      </c>
    </row>
    <row r="124" spans="1:5" ht="14.25" hidden="1" customHeight="1" x14ac:dyDescent="0.25">
      <c r="A124" s="85">
        <v>44659</v>
      </c>
      <c r="B124" s="80" t="s">
        <v>324</v>
      </c>
      <c r="C124" s="88">
        <v>590</v>
      </c>
      <c r="D124" s="91"/>
      <c r="E124" s="87">
        <v>-2359133.02</v>
      </c>
    </row>
    <row r="125" spans="1:5" ht="14.25" hidden="1" customHeight="1" x14ac:dyDescent="0.25">
      <c r="A125" s="85">
        <v>44659</v>
      </c>
      <c r="B125" s="80" t="s">
        <v>325</v>
      </c>
      <c r="C125" s="88">
        <v>123.9</v>
      </c>
      <c r="D125" s="91"/>
      <c r="E125" s="87">
        <v>-2359256.92</v>
      </c>
    </row>
    <row r="126" spans="1:5" ht="14.25" hidden="1" customHeight="1" x14ac:dyDescent="0.25">
      <c r="A126" s="85">
        <v>44659</v>
      </c>
      <c r="B126" s="80" t="s">
        <v>304</v>
      </c>
      <c r="C126" s="90"/>
      <c r="D126" s="89">
        <v>600000</v>
      </c>
      <c r="E126" s="87">
        <v>-1759256.92</v>
      </c>
    </row>
    <row r="127" spans="1:5" ht="14.25" hidden="1" customHeight="1" x14ac:dyDescent="0.25">
      <c r="A127" s="85">
        <v>44659</v>
      </c>
      <c r="B127" s="80" t="s">
        <v>303</v>
      </c>
      <c r="C127" s="90"/>
      <c r="D127" s="89">
        <v>3000000</v>
      </c>
      <c r="E127" s="87">
        <v>1240743.08</v>
      </c>
    </row>
    <row r="128" spans="1:5" ht="14.25" hidden="1" customHeight="1" x14ac:dyDescent="0.25">
      <c r="A128" s="85">
        <v>44659</v>
      </c>
      <c r="B128" s="80" t="s">
        <v>303</v>
      </c>
      <c r="C128" s="90"/>
      <c r="D128" s="89">
        <v>2086.59</v>
      </c>
      <c r="E128" s="87">
        <v>1242829.67</v>
      </c>
    </row>
    <row r="129" spans="1:6" ht="14.25" hidden="1" customHeight="1" x14ac:dyDescent="0.25">
      <c r="A129" s="85">
        <v>44659</v>
      </c>
      <c r="B129" s="80" t="s">
        <v>305</v>
      </c>
      <c r="C129" s="86">
        <v>1230000</v>
      </c>
      <c r="D129" s="91"/>
      <c r="E129" s="87">
        <v>12829.67</v>
      </c>
      <c r="F129" s="82" t="s">
        <v>357</v>
      </c>
    </row>
    <row r="130" spans="1:6" ht="14.25" hidden="1" customHeight="1" x14ac:dyDescent="0.25">
      <c r="A130" s="85">
        <v>44659</v>
      </c>
      <c r="B130" s="80" t="s">
        <v>306</v>
      </c>
      <c r="C130" s="90"/>
      <c r="D130" s="89">
        <v>1071057.49</v>
      </c>
      <c r="E130" s="87">
        <v>1083887.1599999999</v>
      </c>
    </row>
    <row r="131" spans="1:6" ht="14.25" hidden="1" customHeight="1" x14ac:dyDescent="0.25">
      <c r="A131" s="85">
        <v>44659</v>
      </c>
      <c r="B131" s="80" t="s">
        <v>305</v>
      </c>
      <c r="C131" s="86">
        <v>1050000</v>
      </c>
      <c r="D131" s="91"/>
      <c r="E131" s="87">
        <v>33887.160000000003</v>
      </c>
      <c r="F131" s="82" t="s">
        <v>357</v>
      </c>
    </row>
    <row r="132" spans="1:6" ht="14.25" hidden="1" customHeight="1" x14ac:dyDescent="0.25">
      <c r="A132" s="85">
        <v>44659</v>
      </c>
      <c r="B132" s="80" t="s">
        <v>303</v>
      </c>
      <c r="C132" s="90"/>
      <c r="D132" s="89">
        <v>1000000</v>
      </c>
      <c r="E132" s="87">
        <v>1033887.16</v>
      </c>
    </row>
    <row r="133" spans="1:6" ht="14.25" hidden="1" customHeight="1" x14ac:dyDescent="0.25">
      <c r="A133" s="85">
        <v>44659</v>
      </c>
      <c r="B133" s="80" t="s">
        <v>305</v>
      </c>
      <c r="C133" s="86">
        <v>205000</v>
      </c>
      <c r="D133" s="91"/>
      <c r="E133" s="87">
        <v>828887.16</v>
      </c>
      <c r="F133" s="82" t="s">
        <v>357</v>
      </c>
    </row>
    <row r="134" spans="1:6" ht="14.25" hidden="1" customHeight="1" x14ac:dyDescent="0.25">
      <c r="A134" s="85">
        <v>44659</v>
      </c>
      <c r="B134" s="80" t="s">
        <v>320</v>
      </c>
      <c r="C134" s="86">
        <v>40000</v>
      </c>
      <c r="D134" s="91"/>
      <c r="E134" s="87">
        <v>788887.16</v>
      </c>
    </row>
    <row r="135" spans="1:6" ht="14.25" hidden="1" customHeight="1" x14ac:dyDescent="0.25">
      <c r="A135" s="85">
        <v>44659</v>
      </c>
      <c r="B135" s="80" t="s">
        <v>320</v>
      </c>
      <c r="C135" s="86">
        <v>60000</v>
      </c>
      <c r="D135" s="91"/>
      <c r="E135" s="87">
        <v>728887.16</v>
      </c>
    </row>
    <row r="136" spans="1:6" ht="14.25" hidden="1" customHeight="1" x14ac:dyDescent="0.25">
      <c r="A136" s="85">
        <v>44659</v>
      </c>
      <c r="B136" s="80" t="s">
        <v>302</v>
      </c>
      <c r="C136" s="86">
        <v>77000</v>
      </c>
      <c r="D136" s="91"/>
      <c r="E136" s="87">
        <v>651887.16</v>
      </c>
    </row>
    <row r="137" spans="1:6" ht="14.25" hidden="1" customHeight="1" x14ac:dyDescent="0.25">
      <c r="A137" s="85">
        <v>44659</v>
      </c>
      <c r="B137" s="80" t="s">
        <v>302</v>
      </c>
      <c r="C137" s="86">
        <v>155000</v>
      </c>
      <c r="D137" s="91"/>
      <c r="E137" s="87">
        <v>496887.16</v>
      </c>
    </row>
    <row r="138" spans="1:6" ht="14.25" hidden="1" customHeight="1" x14ac:dyDescent="0.25">
      <c r="A138" s="85">
        <v>44659</v>
      </c>
      <c r="B138" s="80" t="s">
        <v>302</v>
      </c>
      <c r="C138" s="86">
        <v>15000</v>
      </c>
      <c r="D138" s="91"/>
      <c r="E138" s="87">
        <v>481887.16</v>
      </c>
    </row>
    <row r="139" spans="1:6" ht="14.25" hidden="1" customHeight="1" x14ac:dyDescent="0.25">
      <c r="A139" s="85">
        <v>44659</v>
      </c>
      <c r="B139" s="80" t="s">
        <v>302</v>
      </c>
      <c r="C139" s="86">
        <v>58799.38</v>
      </c>
      <c r="D139" s="91"/>
      <c r="E139" s="87">
        <v>423087.78</v>
      </c>
    </row>
    <row r="140" spans="1:6" ht="14.25" hidden="1" customHeight="1" x14ac:dyDescent="0.25">
      <c r="A140" s="85">
        <v>44659</v>
      </c>
      <c r="B140" s="80" t="s">
        <v>320</v>
      </c>
      <c r="C140" s="86">
        <v>35000</v>
      </c>
      <c r="D140" s="91"/>
      <c r="E140" s="87">
        <v>388087.78</v>
      </c>
    </row>
    <row r="141" spans="1:6" ht="14.25" hidden="1" customHeight="1" x14ac:dyDescent="0.25">
      <c r="A141" s="85">
        <v>44659</v>
      </c>
      <c r="B141" s="80" t="s">
        <v>331</v>
      </c>
      <c r="C141" s="86">
        <v>380000</v>
      </c>
      <c r="D141" s="91"/>
      <c r="E141" s="87">
        <v>8087.78</v>
      </c>
    </row>
    <row r="142" spans="1:6" ht="14.25" hidden="1" customHeight="1" x14ac:dyDescent="0.25">
      <c r="A142" s="85">
        <v>44659</v>
      </c>
      <c r="B142" s="80" t="s">
        <v>313</v>
      </c>
      <c r="C142" s="86">
        <v>34038.86</v>
      </c>
      <c r="D142" s="91"/>
      <c r="E142" s="87">
        <v>-25951.08</v>
      </c>
    </row>
    <row r="143" spans="1:6" ht="14.25" hidden="1" customHeight="1" x14ac:dyDescent="0.25">
      <c r="A143" s="85">
        <v>44659</v>
      </c>
      <c r="B143" s="80" t="s">
        <v>314</v>
      </c>
      <c r="C143" s="86">
        <v>31511.55</v>
      </c>
      <c r="D143" s="91"/>
      <c r="E143" s="87">
        <v>-57462.63</v>
      </c>
    </row>
    <row r="144" spans="1:6" ht="14.25" hidden="1" customHeight="1" x14ac:dyDescent="0.25">
      <c r="A144" s="85">
        <v>44659</v>
      </c>
      <c r="B144" s="80" t="s">
        <v>323</v>
      </c>
      <c r="C144" s="86">
        <v>69496.009999999995</v>
      </c>
      <c r="D144" s="91"/>
      <c r="E144" s="87">
        <v>-126958.64</v>
      </c>
    </row>
    <row r="145" spans="1:6" ht="14.25" hidden="1" customHeight="1" x14ac:dyDescent="0.25">
      <c r="A145" s="85">
        <v>44659</v>
      </c>
      <c r="B145" s="80" t="s">
        <v>322</v>
      </c>
      <c r="C145" s="86">
        <v>2836.57</v>
      </c>
      <c r="D145" s="91"/>
      <c r="E145" s="87">
        <v>-129795.21</v>
      </c>
    </row>
    <row r="146" spans="1:6" ht="14.25" hidden="1" customHeight="1" x14ac:dyDescent="0.25">
      <c r="A146" s="85">
        <v>44662</v>
      </c>
      <c r="B146" s="80" t="s">
        <v>302</v>
      </c>
      <c r="C146" s="86">
        <v>150000</v>
      </c>
      <c r="D146" s="91"/>
      <c r="E146" s="87">
        <v>-279795.21000000002</v>
      </c>
    </row>
    <row r="147" spans="1:6" ht="14.25" hidden="1" customHeight="1" x14ac:dyDescent="0.25">
      <c r="A147" s="85">
        <v>44662</v>
      </c>
      <c r="B147" s="80" t="s">
        <v>302</v>
      </c>
      <c r="C147" s="86">
        <v>500000</v>
      </c>
      <c r="D147" s="91"/>
      <c r="E147" s="87">
        <v>-779795.21</v>
      </c>
    </row>
    <row r="148" spans="1:6" ht="14.25" hidden="1" customHeight="1" x14ac:dyDescent="0.25">
      <c r="A148" s="85">
        <v>44662</v>
      </c>
      <c r="B148" s="80" t="s">
        <v>302</v>
      </c>
      <c r="C148" s="86">
        <v>500000</v>
      </c>
      <c r="D148" s="91"/>
      <c r="E148" s="87">
        <v>-1279795.21</v>
      </c>
    </row>
    <row r="149" spans="1:6" ht="14.25" hidden="1" customHeight="1" x14ac:dyDescent="0.25">
      <c r="A149" s="85">
        <v>44662</v>
      </c>
      <c r="B149" s="80" t="s">
        <v>302</v>
      </c>
      <c r="C149" s="86">
        <v>1585000</v>
      </c>
      <c r="D149" s="91"/>
      <c r="E149" s="87">
        <v>-2864795.21</v>
      </c>
    </row>
    <row r="150" spans="1:6" ht="14.25" hidden="1" customHeight="1" x14ac:dyDescent="0.25">
      <c r="A150" s="85">
        <v>44662</v>
      </c>
      <c r="B150" s="80" t="s">
        <v>303</v>
      </c>
      <c r="C150" s="90"/>
      <c r="D150" s="89">
        <v>3000000</v>
      </c>
      <c r="E150" s="87">
        <v>135204.79</v>
      </c>
    </row>
    <row r="151" spans="1:6" ht="14.25" hidden="1" customHeight="1" x14ac:dyDescent="0.25">
      <c r="A151" s="85">
        <v>44662</v>
      </c>
      <c r="B151" s="80" t="s">
        <v>332</v>
      </c>
      <c r="C151" s="90"/>
      <c r="D151" s="89">
        <v>2400000</v>
      </c>
      <c r="E151" s="87">
        <v>2535204.79</v>
      </c>
    </row>
    <row r="152" spans="1:6" ht="14.25" hidden="1" customHeight="1" x14ac:dyDescent="0.25">
      <c r="A152" s="85">
        <v>44662</v>
      </c>
      <c r="B152" s="80" t="s">
        <v>305</v>
      </c>
      <c r="C152" s="86">
        <v>1620000</v>
      </c>
      <c r="D152" s="91"/>
      <c r="E152" s="87">
        <v>915204.79</v>
      </c>
      <c r="F152" s="82" t="s">
        <v>357</v>
      </c>
    </row>
    <row r="153" spans="1:6" ht="14.25" hidden="1" customHeight="1" x14ac:dyDescent="0.25">
      <c r="A153" s="85">
        <v>44662</v>
      </c>
      <c r="B153" s="80" t="s">
        <v>344</v>
      </c>
      <c r="C153" s="86">
        <v>13774.88</v>
      </c>
      <c r="D153" s="91"/>
      <c r="E153" s="87">
        <v>901429.91</v>
      </c>
    </row>
    <row r="154" spans="1:6" ht="14.25" hidden="1" customHeight="1" x14ac:dyDescent="0.25">
      <c r="A154" s="85">
        <v>44662</v>
      </c>
      <c r="B154" s="80" t="s">
        <v>342</v>
      </c>
      <c r="C154" s="86">
        <v>19522.11</v>
      </c>
      <c r="D154" s="91"/>
      <c r="E154" s="87">
        <v>881907.8</v>
      </c>
    </row>
    <row r="155" spans="1:6" ht="14.25" hidden="1" customHeight="1" x14ac:dyDescent="0.25">
      <c r="A155" s="85">
        <v>44662</v>
      </c>
      <c r="B155" s="80" t="s">
        <v>345</v>
      </c>
      <c r="C155" s="86">
        <v>44950.16</v>
      </c>
      <c r="D155" s="91"/>
      <c r="E155" s="87">
        <v>836957.64</v>
      </c>
    </row>
    <row r="156" spans="1:6" ht="14.25" hidden="1" customHeight="1" x14ac:dyDescent="0.25">
      <c r="A156" s="85">
        <v>44662</v>
      </c>
      <c r="B156" s="80" t="s">
        <v>343</v>
      </c>
      <c r="C156" s="86">
        <v>51476.69</v>
      </c>
      <c r="D156" s="91"/>
      <c r="E156" s="87">
        <v>785480.95</v>
      </c>
    </row>
    <row r="157" spans="1:6" ht="14.25" hidden="1" customHeight="1" x14ac:dyDescent="0.25">
      <c r="A157" s="85">
        <v>44662</v>
      </c>
      <c r="B157" s="80" t="s">
        <v>341</v>
      </c>
      <c r="C157" s="86">
        <v>62752.11</v>
      </c>
      <c r="D157" s="91"/>
      <c r="E157" s="87">
        <v>722728.84</v>
      </c>
    </row>
    <row r="158" spans="1:6" ht="14.25" hidden="1" customHeight="1" x14ac:dyDescent="0.25">
      <c r="A158" s="85">
        <v>44662</v>
      </c>
      <c r="B158" s="80" t="s">
        <v>346</v>
      </c>
      <c r="C158" s="86">
        <v>211904.83</v>
      </c>
      <c r="D158" s="91"/>
      <c r="E158" s="87">
        <v>510824.01</v>
      </c>
    </row>
    <row r="159" spans="1:6" ht="14.25" hidden="1" customHeight="1" x14ac:dyDescent="0.25">
      <c r="A159" s="85">
        <v>44662</v>
      </c>
      <c r="B159" s="80" t="s">
        <v>347</v>
      </c>
      <c r="C159" s="86">
        <v>329975.24</v>
      </c>
      <c r="D159" s="91"/>
      <c r="E159" s="87">
        <v>180848.77</v>
      </c>
    </row>
    <row r="160" spans="1:6" ht="14.25" hidden="1" customHeight="1" x14ac:dyDescent="0.25">
      <c r="A160" s="85">
        <v>44662</v>
      </c>
      <c r="B160" s="80" t="s">
        <v>348</v>
      </c>
      <c r="C160" s="86">
        <v>116244.87</v>
      </c>
      <c r="D160" s="91"/>
      <c r="E160" s="87">
        <v>64603.9</v>
      </c>
    </row>
    <row r="161" spans="1:5" ht="14.25" hidden="1" customHeight="1" x14ac:dyDescent="0.25">
      <c r="A161" s="85">
        <v>44662</v>
      </c>
      <c r="B161" s="80" t="s">
        <v>303</v>
      </c>
      <c r="C161" s="90"/>
      <c r="D161" s="89">
        <v>51500</v>
      </c>
      <c r="E161" s="87">
        <v>116103.9</v>
      </c>
    </row>
    <row r="162" spans="1:5" ht="14.25" hidden="1" customHeight="1" x14ac:dyDescent="0.25">
      <c r="A162" s="85">
        <v>44662</v>
      </c>
      <c r="B162" s="80" t="s">
        <v>302</v>
      </c>
      <c r="C162" s="86">
        <v>162080</v>
      </c>
      <c r="D162" s="91"/>
      <c r="E162" s="87">
        <v>-45976.1</v>
      </c>
    </row>
    <row r="163" spans="1:5" ht="14.25" hidden="1" customHeight="1" x14ac:dyDescent="0.25">
      <c r="A163" s="85">
        <v>44662</v>
      </c>
      <c r="B163" s="80" t="s">
        <v>302</v>
      </c>
      <c r="C163" s="86">
        <v>400000</v>
      </c>
      <c r="D163" s="91"/>
      <c r="E163" s="87">
        <v>-445976.1</v>
      </c>
    </row>
    <row r="164" spans="1:5" ht="14.25" hidden="1" customHeight="1" x14ac:dyDescent="0.25">
      <c r="A164" s="85">
        <v>44662</v>
      </c>
      <c r="B164" s="80" t="s">
        <v>302</v>
      </c>
      <c r="C164" s="86">
        <v>400000</v>
      </c>
      <c r="D164" s="91"/>
      <c r="E164" s="87">
        <v>-845976.1</v>
      </c>
    </row>
    <row r="165" spans="1:5" ht="14.25" hidden="1" customHeight="1" x14ac:dyDescent="0.25">
      <c r="A165" s="85">
        <v>44662</v>
      </c>
      <c r="B165" s="80" t="s">
        <v>302</v>
      </c>
      <c r="C165" s="86">
        <v>500000</v>
      </c>
      <c r="D165" s="91"/>
      <c r="E165" s="87">
        <v>-1345976.1</v>
      </c>
    </row>
    <row r="166" spans="1:5" ht="14.25" hidden="1" customHeight="1" x14ac:dyDescent="0.25">
      <c r="A166" s="85">
        <v>44662</v>
      </c>
      <c r="B166" s="80" t="s">
        <v>313</v>
      </c>
      <c r="C166" s="86">
        <v>18309</v>
      </c>
      <c r="D166" s="91"/>
      <c r="E166" s="87">
        <v>-1364285.1</v>
      </c>
    </row>
    <row r="167" spans="1:5" ht="14.25" hidden="1" customHeight="1" x14ac:dyDescent="0.25">
      <c r="A167" s="85">
        <v>44662</v>
      </c>
      <c r="B167" s="80" t="s">
        <v>314</v>
      </c>
      <c r="C167" s="86">
        <v>40440.080000000002</v>
      </c>
      <c r="D167" s="91"/>
      <c r="E167" s="87">
        <v>-1404725.18</v>
      </c>
    </row>
    <row r="168" spans="1:5" ht="14.25" hidden="1" customHeight="1" x14ac:dyDescent="0.25">
      <c r="A168" s="85">
        <v>44662</v>
      </c>
      <c r="B168" s="80" t="s">
        <v>322</v>
      </c>
      <c r="C168" s="86">
        <v>1525.75</v>
      </c>
      <c r="D168" s="91"/>
      <c r="E168" s="87">
        <v>-1406250.93</v>
      </c>
    </row>
    <row r="169" spans="1:5" ht="14.25" hidden="1" customHeight="1" x14ac:dyDescent="0.25">
      <c r="A169" s="85">
        <v>44662</v>
      </c>
      <c r="B169" s="80" t="s">
        <v>323</v>
      </c>
      <c r="C169" s="86">
        <v>37380.879999999997</v>
      </c>
      <c r="D169" s="91"/>
      <c r="E169" s="87">
        <v>-1443631.81</v>
      </c>
    </row>
    <row r="170" spans="1:5" ht="14.25" hidden="1" customHeight="1" x14ac:dyDescent="0.25">
      <c r="A170" s="85">
        <v>44663</v>
      </c>
      <c r="B170" s="80" t="s">
        <v>316</v>
      </c>
      <c r="C170" s="86">
        <v>24689.16</v>
      </c>
      <c r="D170" s="91"/>
      <c r="E170" s="87">
        <v>-1468320.97</v>
      </c>
    </row>
    <row r="171" spans="1:5" ht="14.25" hidden="1" customHeight="1" x14ac:dyDescent="0.25">
      <c r="A171" s="85">
        <v>44663</v>
      </c>
      <c r="B171" s="80" t="s">
        <v>317</v>
      </c>
      <c r="C171" s="86">
        <v>18309.48</v>
      </c>
      <c r="D171" s="91"/>
      <c r="E171" s="87">
        <v>-1486630.45</v>
      </c>
    </row>
    <row r="172" spans="1:5" ht="14.25" hidden="1" customHeight="1" x14ac:dyDescent="0.25">
      <c r="A172" s="85">
        <v>44663</v>
      </c>
      <c r="B172" s="80" t="s">
        <v>303</v>
      </c>
      <c r="C172" s="90"/>
      <c r="D172" s="89">
        <v>112975</v>
      </c>
      <c r="E172" s="87">
        <v>-1373655.45</v>
      </c>
    </row>
    <row r="173" spans="1:5" ht="14.25" hidden="1" customHeight="1" x14ac:dyDescent="0.25">
      <c r="A173" s="85">
        <v>44663</v>
      </c>
      <c r="B173" s="80" t="s">
        <v>303</v>
      </c>
      <c r="C173" s="90"/>
      <c r="D173" s="89">
        <v>151478</v>
      </c>
      <c r="E173" s="87">
        <v>-1222177.45</v>
      </c>
    </row>
    <row r="174" spans="1:5" ht="14.25" hidden="1" customHeight="1" x14ac:dyDescent="0.25">
      <c r="A174" s="85">
        <v>44663</v>
      </c>
      <c r="B174" s="80" t="s">
        <v>302</v>
      </c>
      <c r="C174" s="86">
        <v>500000</v>
      </c>
      <c r="D174" s="91"/>
      <c r="E174" s="87">
        <v>-1722177.45</v>
      </c>
    </row>
    <row r="175" spans="1:5" ht="14.25" hidden="1" customHeight="1" x14ac:dyDescent="0.25">
      <c r="A175" s="85">
        <v>44663</v>
      </c>
      <c r="B175" s="80" t="s">
        <v>302</v>
      </c>
      <c r="C175" s="86">
        <v>2125000</v>
      </c>
      <c r="D175" s="91"/>
      <c r="E175" s="87">
        <v>-3847177.45</v>
      </c>
    </row>
    <row r="176" spans="1:5" ht="14.25" hidden="1" customHeight="1" x14ac:dyDescent="0.25">
      <c r="A176" s="85">
        <v>44663</v>
      </c>
      <c r="B176" s="80" t="s">
        <v>324</v>
      </c>
      <c r="C176" s="86">
        <v>2911.53</v>
      </c>
      <c r="D176" s="91"/>
      <c r="E176" s="87">
        <v>-3850088.98</v>
      </c>
    </row>
    <row r="177" spans="1:6" ht="14.25" hidden="1" customHeight="1" x14ac:dyDescent="0.25">
      <c r="A177" s="85">
        <v>44663</v>
      </c>
      <c r="B177" s="80" t="s">
        <v>325</v>
      </c>
      <c r="C177" s="88">
        <v>611.41999999999996</v>
      </c>
      <c r="D177" s="91"/>
      <c r="E177" s="87">
        <v>-3850700.4</v>
      </c>
    </row>
    <row r="178" spans="1:6" ht="14.25" hidden="1" customHeight="1" x14ac:dyDescent="0.25">
      <c r="A178" s="85">
        <v>44663</v>
      </c>
      <c r="B178" s="80" t="s">
        <v>328</v>
      </c>
      <c r="C178" s="88">
        <v>87.35</v>
      </c>
      <c r="D178" s="91"/>
      <c r="E178" s="87">
        <v>-3850787.75</v>
      </c>
    </row>
    <row r="179" spans="1:6" ht="14.25" hidden="1" customHeight="1" x14ac:dyDescent="0.25">
      <c r="A179" s="85">
        <v>44663</v>
      </c>
      <c r="B179" s="80" t="s">
        <v>324</v>
      </c>
      <c r="C179" s="88">
        <v>590</v>
      </c>
      <c r="D179" s="91"/>
      <c r="E179" s="87">
        <v>-3851377.75</v>
      </c>
    </row>
    <row r="180" spans="1:6" ht="14.25" hidden="1" customHeight="1" x14ac:dyDescent="0.25">
      <c r="A180" s="85">
        <v>44663</v>
      </c>
      <c r="B180" s="80" t="s">
        <v>325</v>
      </c>
      <c r="C180" s="88">
        <v>123.9</v>
      </c>
      <c r="D180" s="91"/>
      <c r="E180" s="87">
        <v>-3851501.65</v>
      </c>
    </row>
    <row r="181" spans="1:6" ht="14.25" hidden="1" customHeight="1" x14ac:dyDescent="0.25">
      <c r="A181" s="85">
        <v>44663</v>
      </c>
      <c r="B181" s="80" t="s">
        <v>331</v>
      </c>
      <c r="C181" s="90"/>
      <c r="D181" s="89">
        <v>800000</v>
      </c>
      <c r="E181" s="87">
        <v>-3051501.65</v>
      </c>
    </row>
    <row r="182" spans="1:6" ht="14.25" hidden="1" customHeight="1" x14ac:dyDescent="0.25">
      <c r="A182" s="85">
        <v>44663</v>
      </c>
      <c r="B182" s="80" t="s">
        <v>304</v>
      </c>
      <c r="C182" s="90"/>
      <c r="D182" s="89">
        <v>140000</v>
      </c>
      <c r="E182" s="87">
        <v>-2911501.65</v>
      </c>
    </row>
    <row r="183" spans="1:6" ht="14.25" hidden="1" customHeight="1" x14ac:dyDescent="0.25">
      <c r="A183" s="85">
        <v>44663</v>
      </c>
      <c r="B183" s="80" t="s">
        <v>304</v>
      </c>
      <c r="C183" s="90"/>
      <c r="D183" s="89">
        <v>118000</v>
      </c>
      <c r="E183" s="87">
        <v>-2793501.65</v>
      </c>
    </row>
    <row r="184" spans="1:6" ht="14.25" hidden="1" customHeight="1" x14ac:dyDescent="0.25">
      <c r="A184" s="85">
        <v>44663</v>
      </c>
      <c r="B184" s="80" t="s">
        <v>304</v>
      </c>
      <c r="C184" s="90"/>
      <c r="D184" s="89">
        <v>100000</v>
      </c>
      <c r="E184" s="87">
        <v>-2693501.65</v>
      </c>
    </row>
    <row r="185" spans="1:6" ht="14.25" hidden="1" customHeight="1" x14ac:dyDescent="0.25">
      <c r="A185" s="85">
        <v>44663</v>
      </c>
      <c r="B185" s="80" t="s">
        <v>304</v>
      </c>
      <c r="C185" s="90"/>
      <c r="D185" s="89">
        <v>102000</v>
      </c>
      <c r="E185" s="87">
        <v>-2591501.65</v>
      </c>
    </row>
    <row r="186" spans="1:6" ht="14.25" hidden="1" customHeight="1" x14ac:dyDescent="0.25">
      <c r="A186" s="85">
        <v>44663</v>
      </c>
      <c r="B186" s="80" t="s">
        <v>304</v>
      </c>
      <c r="C186" s="90"/>
      <c r="D186" s="89">
        <v>98000</v>
      </c>
      <c r="E186" s="87">
        <v>-2493501.65</v>
      </c>
    </row>
    <row r="187" spans="1:6" ht="14.25" hidden="1" customHeight="1" x14ac:dyDescent="0.25">
      <c r="A187" s="85">
        <v>44663</v>
      </c>
      <c r="B187" s="80" t="s">
        <v>304</v>
      </c>
      <c r="C187" s="90"/>
      <c r="D187" s="89">
        <v>102000</v>
      </c>
      <c r="E187" s="87">
        <v>-2391501.65</v>
      </c>
    </row>
    <row r="188" spans="1:6" ht="14.25" hidden="1" customHeight="1" x14ac:dyDescent="0.25">
      <c r="A188" s="85">
        <v>44663</v>
      </c>
      <c r="B188" s="80" t="s">
        <v>304</v>
      </c>
      <c r="C188" s="90"/>
      <c r="D188" s="89">
        <v>99000</v>
      </c>
      <c r="E188" s="87">
        <v>-2292501.65</v>
      </c>
    </row>
    <row r="189" spans="1:6" ht="14.25" hidden="1" customHeight="1" x14ac:dyDescent="0.25">
      <c r="A189" s="85">
        <v>44663</v>
      </c>
      <c r="B189" s="80" t="s">
        <v>304</v>
      </c>
      <c r="C189" s="90"/>
      <c r="D189" s="89">
        <v>101000</v>
      </c>
      <c r="E189" s="87">
        <v>-2191501.65</v>
      </c>
    </row>
    <row r="190" spans="1:6" ht="14.25" hidden="1" customHeight="1" x14ac:dyDescent="0.25">
      <c r="A190" s="85">
        <v>44663</v>
      </c>
      <c r="B190" s="80" t="s">
        <v>332</v>
      </c>
      <c r="C190" s="90"/>
      <c r="D190" s="89">
        <v>3900000</v>
      </c>
      <c r="E190" s="87">
        <v>1708498.35</v>
      </c>
    </row>
    <row r="191" spans="1:6" ht="14.25" hidden="1" customHeight="1" x14ac:dyDescent="0.25">
      <c r="A191" s="85">
        <v>44663</v>
      </c>
      <c r="B191" s="80" t="s">
        <v>305</v>
      </c>
      <c r="C191" s="86">
        <v>1390000</v>
      </c>
      <c r="D191" s="91"/>
      <c r="E191" s="87">
        <v>318498.34999999998</v>
      </c>
      <c r="F191" s="82" t="s">
        <v>357</v>
      </c>
    </row>
    <row r="192" spans="1:6" ht="14.25" hidden="1" customHeight="1" x14ac:dyDescent="0.25">
      <c r="A192" s="85">
        <v>44663</v>
      </c>
      <c r="B192" s="80" t="s">
        <v>305</v>
      </c>
      <c r="C192" s="90"/>
      <c r="D192" s="89">
        <v>1160000</v>
      </c>
      <c r="E192" s="87">
        <v>1478498.35</v>
      </c>
    </row>
    <row r="193" spans="1:5" ht="14.25" hidden="1" customHeight="1" x14ac:dyDescent="0.25">
      <c r="A193" s="85">
        <v>44663</v>
      </c>
      <c r="B193" s="80" t="s">
        <v>302</v>
      </c>
      <c r="C193" s="86">
        <v>26200</v>
      </c>
      <c r="D193" s="91"/>
      <c r="E193" s="87">
        <v>1452298.35</v>
      </c>
    </row>
    <row r="194" spans="1:5" ht="14.25" hidden="1" customHeight="1" x14ac:dyDescent="0.25">
      <c r="A194" s="85">
        <v>44663</v>
      </c>
      <c r="B194" s="80" t="s">
        <v>302</v>
      </c>
      <c r="C194" s="86">
        <v>185949.77</v>
      </c>
      <c r="D194" s="91"/>
      <c r="E194" s="87">
        <v>1266348.58</v>
      </c>
    </row>
    <row r="195" spans="1:5" ht="14.25" hidden="1" customHeight="1" x14ac:dyDescent="0.25">
      <c r="A195" s="85">
        <v>44663</v>
      </c>
      <c r="B195" s="80" t="s">
        <v>320</v>
      </c>
      <c r="C195" s="86">
        <v>550000</v>
      </c>
      <c r="D195" s="91"/>
      <c r="E195" s="87">
        <v>716348.58</v>
      </c>
    </row>
    <row r="196" spans="1:5" ht="14.25" hidden="1" customHeight="1" x14ac:dyDescent="0.25">
      <c r="A196" s="85">
        <v>44663</v>
      </c>
      <c r="B196" s="80" t="s">
        <v>340</v>
      </c>
      <c r="C196" s="86">
        <v>1674.45</v>
      </c>
      <c r="D196" s="91"/>
      <c r="E196" s="87">
        <v>714674.13</v>
      </c>
    </row>
    <row r="197" spans="1:5" ht="14.25" hidden="1" customHeight="1" x14ac:dyDescent="0.25">
      <c r="A197" s="85">
        <v>44663</v>
      </c>
      <c r="B197" s="80" t="s">
        <v>348</v>
      </c>
      <c r="C197" s="86">
        <v>155612.57999999999</v>
      </c>
      <c r="D197" s="91"/>
      <c r="E197" s="87">
        <v>559061.55000000005</v>
      </c>
    </row>
    <row r="198" spans="1:5" ht="14.25" hidden="1" customHeight="1" x14ac:dyDescent="0.25">
      <c r="A198" s="85">
        <v>44663</v>
      </c>
      <c r="B198" s="80" t="s">
        <v>348</v>
      </c>
      <c r="C198" s="86">
        <v>260587.8</v>
      </c>
      <c r="D198" s="91"/>
      <c r="E198" s="87">
        <v>298473.75</v>
      </c>
    </row>
    <row r="199" spans="1:5" ht="14.25" hidden="1" customHeight="1" x14ac:dyDescent="0.25">
      <c r="A199" s="85">
        <v>44663</v>
      </c>
      <c r="B199" s="80" t="s">
        <v>313</v>
      </c>
      <c r="C199" s="86">
        <v>13706.72</v>
      </c>
      <c r="D199" s="91"/>
      <c r="E199" s="87">
        <v>284767.03000000003</v>
      </c>
    </row>
    <row r="200" spans="1:5" ht="14.25" hidden="1" customHeight="1" x14ac:dyDescent="0.25">
      <c r="A200" s="85">
        <v>44663</v>
      </c>
      <c r="B200" s="80" t="s">
        <v>314</v>
      </c>
      <c r="C200" s="86">
        <v>31687.53</v>
      </c>
      <c r="D200" s="91"/>
      <c r="E200" s="87">
        <v>253079.5</v>
      </c>
    </row>
    <row r="201" spans="1:5" ht="14.25" hidden="1" customHeight="1" x14ac:dyDescent="0.25">
      <c r="A201" s="85">
        <v>44663</v>
      </c>
      <c r="B201" s="80" t="s">
        <v>324</v>
      </c>
      <c r="C201" s="88">
        <v>50</v>
      </c>
      <c r="D201" s="91"/>
      <c r="E201" s="87">
        <v>253029.5</v>
      </c>
    </row>
    <row r="202" spans="1:5" ht="14.25" hidden="1" customHeight="1" x14ac:dyDescent="0.25">
      <c r="A202" s="85">
        <v>44663</v>
      </c>
      <c r="B202" s="80" t="s">
        <v>325</v>
      </c>
      <c r="C202" s="88">
        <v>10.5</v>
      </c>
      <c r="D202" s="91"/>
      <c r="E202" s="87">
        <v>253019</v>
      </c>
    </row>
    <row r="203" spans="1:5" ht="14.25" hidden="1" customHeight="1" x14ac:dyDescent="0.25">
      <c r="A203" s="85">
        <v>44663</v>
      </c>
      <c r="B203" s="80" t="s">
        <v>324</v>
      </c>
      <c r="C203" s="88">
        <v>100</v>
      </c>
      <c r="D203" s="91"/>
      <c r="E203" s="87">
        <v>252919</v>
      </c>
    </row>
    <row r="204" spans="1:5" ht="14.25" hidden="1" customHeight="1" x14ac:dyDescent="0.25">
      <c r="A204" s="85">
        <v>44663</v>
      </c>
      <c r="B204" s="80" t="s">
        <v>325</v>
      </c>
      <c r="C204" s="88">
        <v>21</v>
      </c>
      <c r="D204" s="91"/>
      <c r="E204" s="87">
        <v>252898</v>
      </c>
    </row>
    <row r="205" spans="1:5" ht="14.25" hidden="1" customHeight="1" x14ac:dyDescent="0.25">
      <c r="A205" s="85">
        <v>44663</v>
      </c>
      <c r="B205" s="80" t="s">
        <v>323</v>
      </c>
      <c r="C205" s="86">
        <v>27984.55</v>
      </c>
      <c r="D205" s="91"/>
      <c r="E205" s="87">
        <v>224913.45</v>
      </c>
    </row>
    <row r="206" spans="1:5" ht="14.25" hidden="1" customHeight="1" x14ac:dyDescent="0.25">
      <c r="A206" s="85">
        <v>44663</v>
      </c>
      <c r="B206" s="80" t="s">
        <v>322</v>
      </c>
      <c r="C206" s="86">
        <v>1142.23</v>
      </c>
      <c r="D206" s="91"/>
      <c r="E206" s="87">
        <v>223771.22</v>
      </c>
    </row>
    <row r="207" spans="1:5" ht="14.25" hidden="1" customHeight="1" x14ac:dyDescent="0.25">
      <c r="A207" s="85">
        <v>44664</v>
      </c>
      <c r="B207" s="80" t="s">
        <v>324</v>
      </c>
      <c r="C207" s="88">
        <v>590</v>
      </c>
      <c r="D207" s="91"/>
      <c r="E207" s="87">
        <v>223181.22</v>
      </c>
    </row>
    <row r="208" spans="1:5" ht="14.25" hidden="1" customHeight="1" x14ac:dyDescent="0.25">
      <c r="A208" s="85">
        <v>44664</v>
      </c>
      <c r="B208" s="80" t="s">
        <v>325</v>
      </c>
      <c r="C208" s="88">
        <v>123.9</v>
      </c>
      <c r="D208" s="91"/>
      <c r="E208" s="87">
        <v>223057.32</v>
      </c>
    </row>
    <row r="209" spans="1:6" ht="14.25" hidden="1" customHeight="1" x14ac:dyDescent="0.25">
      <c r="A209" s="85">
        <v>44664</v>
      </c>
      <c r="B209" s="80" t="s">
        <v>305</v>
      </c>
      <c r="C209" s="86">
        <v>130000</v>
      </c>
      <c r="D209" s="91"/>
      <c r="E209" s="87">
        <v>93057.32</v>
      </c>
      <c r="F209" s="82" t="s">
        <v>357</v>
      </c>
    </row>
    <row r="210" spans="1:6" ht="14.25" hidden="1" customHeight="1" x14ac:dyDescent="0.25">
      <c r="A210" s="85">
        <v>44664</v>
      </c>
      <c r="B210" s="80" t="s">
        <v>303</v>
      </c>
      <c r="C210" s="90"/>
      <c r="D210" s="89">
        <v>2000000</v>
      </c>
      <c r="E210" s="87">
        <v>2093057.32</v>
      </c>
    </row>
    <row r="211" spans="1:6" ht="14.25" hidden="1" customHeight="1" x14ac:dyDescent="0.25">
      <c r="A211" s="85">
        <v>44664</v>
      </c>
      <c r="B211" s="80" t="s">
        <v>348</v>
      </c>
      <c r="C211" s="86">
        <v>38974.370000000003</v>
      </c>
      <c r="D211" s="91"/>
      <c r="E211" s="87">
        <v>2054082.95</v>
      </c>
    </row>
    <row r="212" spans="1:6" ht="14.25" hidden="1" customHeight="1" x14ac:dyDescent="0.25">
      <c r="A212" s="85">
        <v>44664</v>
      </c>
      <c r="B212" s="80" t="s">
        <v>319</v>
      </c>
      <c r="C212" s="86">
        <v>130000</v>
      </c>
      <c r="D212" s="91"/>
      <c r="E212" s="87">
        <v>1924082.95</v>
      </c>
    </row>
    <row r="213" spans="1:6" ht="14.25" hidden="1" customHeight="1" x14ac:dyDescent="0.25">
      <c r="A213" s="85">
        <v>44664</v>
      </c>
      <c r="B213" s="80" t="s">
        <v>331</v>
      </c>
      <c r="C213" s="86">
        <v>1900000</v>
      </c>
      <c r="D213" s="91"/>
      <c r="E213" s="87">
        <v>24082.95</v>
      </c>
    </row>
    <row r="214" spans="1:6" ht="14.25" hidden="1" customHeight="1" x14ac:dyDescent="0.25">
      <c r="A214" s="85">
        <v>44664</v>
      </c>
      <c r="B214" s="80" t="s">
        <v>303</v>
      </c>
      <c r="C214" s="90"/>
      <c r="D214" s="89">
        <v>107368.14</v>
      </c>
      <c r="E214" s="87">
        <v>131451.09</v>
      </c>
    </row>
    <row r="215" spans="1:6" ht="14.25" hidden="1" customHeight="1" x14ac:dyDescent="0.25">
      <c r="A215" s="85">
        <v>44664</v>
      </c>
      <c r="B215" s="80" t="s">
        <v>302</v>
      </c>
      <c r="C215" s="86">
        <v>10000</v>
      </c>
      <c r="D215" s="91"/>
      <c r="E215" s="87">
        <v>121451.09</v>
      </c>
    </row>
    <row r="216" spans="1:6" ht="14.25" hidden="1" customHeight="1" x14ac:dyDescent="0.25">
      <c r="A216" s="85">
        <v>44664</v>
      </c>
      <c r="B216" s="80" t="s">
        <v>302</v>
      </c>
      <c r="C216" s="86">
        <v>90000</v>
      </c>
      <c r="D216" s="91"/>
      <c r="E216" s="87">
        <v>31451.09</v>
      </c>
    </row>
    <row r="217" spans="1:6" ht="14.25" hidden="1" customHeight="1" x14ac:dyDescent="0.25">
      <c r="A217" s="85">
        <v>44664</v>
      </c>
      <c r="B217" s="80" t="s">
        <v>302</v>
      </c>
      <c r="C217" s="86">
        <v>1360468</v>
      </c>
      <c r="D217" s="91"/>
      <c r="E217" s="87">
        <v>-1329016.9099999999</v>
      </c>
    </row>
    <row r="218" spans="1:6" ht="14.25" hidden="1" customHeight="1" x14ac:dyDescent="0.25">
      <c r="A218" s="85">
        <v>44664</v>
      </c>
      <c r="B218" s="80" t="s">
        <v>313</v>
      </c>
      <c r="C218" s="86">
        <v>12644.21</v>
      </c>
      <c r="D218" s="91"/>
      <c r="E218" s="87">
        <v>-1341661.1200000001</v>
      </c>
    </row>
    <row r="219" spans="1:6" ht="14.25" hidden="1" customHeight="1" x14ac:dyDescent="0.25">
      <c r="A219" s="85">
        <v>44664</v>
      </c>
      <c r="B219" s="80" t="s">
        <v>314</v>
      </c>
      <c r="C219" s="86">
        <v>10736.79</v>
      </c>
      <c r="D219" s="91"/>
      <c r="E219" s="87">
        <v>-1352397.91</v>
      </c>
    </row>
    <row r="220" spans="1:6" ht="14.25" hidden="1" customHeight="1" x14ac:dyDescent="0.25">
      <c r="A220" s="85">
        <v>44664</v>
      </c>
      <c r="B220" s="80" t="s">
        <v>322</v>
      </c>
      <c r="C220" s="86">
        <v>1053.68</v>
      </c>
      <c r="D220" s="91"/>
      <c r="E220" s="87">
        <v>-1353451.59</v>
      </c>
    </row>
    <row r="221" spans="1:6" ht="14.25" hidden="1" customHeight="1" x14ac:dyDescent="0.25">
      <c r="A221" s="85">
        <v>44664</v>
      </c>
      <c r="B221" s="80" t="s">
        <v>323</v>
      </c>
      <c r="C221" s="86">
        <v>25815.26</v>
      </c>
      <c r="D221" s="91"/>
      <c r="E221" s="87">
        <v>-1379266.85</v>
      </c>
    </row>
    <row r="222" spans="1:6" ht="14.25" hidden="1" customHeight="1" x14ac:dyDescent="0.25">
      <c r="A222" s="85">
        <v>44669</v>
      </c>
      <c r="B222" s="80" t="s">
        <v>302</v>
      </c>
      <c r="C222" s="86">
        <v>21631.119999999999</v>
      </c>
      <c r="D222" s="91"/>
      <c r="E222" s="87">
        <v>-1400897.97</v>
      </c>
    </row>
    <row r="223" spans="1:6" ht="14.25" hidden="1" customHeight="1" x14ac:dyDescent="0.25">
      <c r="A223" s="85">
        <v>44669</v>
      </c>
      <c r="B223" s="80" t="s">
        <v>302</v>
      </c>
      <c r="C223" s="86">
        <v>500000</v>
      </c>
      <c r="D223" s="91"/>
      <c r="E223" s="87">
        <v>-1900897.97</v>
      </c>
    </row>
    <row r="224" spans="1:6" ht="14.25" hidden="1" customHeight="1" x14ac:dyDescent="0.25">
      <c r="A224" s="85">
        <v>44669</v>
      </c>
      <c r="B224" s="80" t="s">
        <v>324</v>
      </c>
      <c r="C224" s="88">
        <v>590</v>
      </c>
      <c r="D224" s="91"/>
      <c r="E224" s="87">
        <v>-1901487.97</v>
      </c>
    </row>
    <row r="225" spans="1:5" ht="14.25" hidden="1" customHeight="1" x14ac:dyDescent="0.25">
      <c r="A225" s="85">
        <v>44669</v>
      </c>
      <c r="B225" s="80" t="s">
        <v>325</v>
      </c>
      <c r="C225" s="88">
        <v>123.9</v>
      </c>
      <c r="D225" s="91"/>
      <c r="E225" s="87">
        <v>-1901611.87</v>
      </c>
    </row>
    <row r="226" spans="1:5" ht="14.25" hidden="1" customHeight="1" x14ac:dyDescent="0.25">
      <c r="A226" s="85">
        <v>44669</v>
      </c>
      <c r="B226" s="80" t="s">
        <v>324</v>
      </c>
      <c r="C226" s="88">
        <v>721</v>
      </c>
      <c r="D226" s="91"/>
      <c r="E226" s="87">
        <v>-1902332.87</v>
      </c>
    </row>
    <row r="227" spans="1:5" ht="14.25" hidden="1" customHeight="1" x14ac:dyDescent="0.25">
      <c r="A227" s="85">
        <v>44669</v>
      </c>
      <c r="B227" s="80" t="s">
        <v>325</v>
      </c>
      <c r="C227" s="88">
        <v>151.41</v>
      </c>
      <c r="D227" s="91"/>
      <c r="E227" s="87">
        <v>-1902484.28</v>
      </c>
    </row>
    <row r="228" spans="1:5" ht="14.25" hidden="1" customHeight="1" x14ac:dyDescent="0.25">
      <c r="A228" s="85">
        <v>44669</v>
      </c>
      <c r="B228" s="80" t="s">
        <v>304</v>
      </c>
      <c r="C228" s="90"/>
      <c r="D228" s="89">
        <v>100000</v>
      </c>
      <c r="E228" s="87">
        <v>-1802484.28</v>
      </c>
    </row>
    <row r="229" spans="1:5" ht="14.25" hidden="1" customHeight="1" x14ac:dyDescent="0.25">
      <c r="A229" s="85">
        <v>44669</v>
      </c>
      <c r="B229" s="80" t="s">
        <v>304</v>
      </c>
      <c r="C229" s="90"/>
      <c r="D229" s="89">
        <v>99000</v>
      </c>
      <c r="E229" s="87">
        <v>-1703484.28</v>
      </c>
    </row>
    <row r="230" spans="1:5" ht="14.25" hidden="1" customHeight="1" x14ac:dyDescent="0.25">
      <c r="A230" s="85">
        <v>44669</v>
      </c>
      <c r="B230" s="80" t="s">
        <v>304</v>
      </c>
      <c r="C230" s="90"/>
      <c r="D230" s="89">
        <v>100000</v>
      </c>
      <c r="E230" s="87">
        <v>-1603484.28</v>
      </c>
    </row>
    <row r="231" spans="1:5" ht="14.25" hidden="1" customHeight="1" x14ac:dyDescent="0.25">
      <c r="A231" s="85">
        <v>44669</v>
      </c>
      <c r="B231" s="80" t="s">
        <v>304</v>
      </c>
      <c r="C231" s="90"/>
      <c r="D231" s="89">
        <v>100000</v>
      </c>
      <c r="E231" s="87">
        <v>-1503484.28</v>
      </c>
    </row>
    <row r="232" spans="1:5" ht="14.25" hidden="1" customHeight="1" x14ac:dyDescent="0.25">
      <c r="A232" s="85">
        <v>44669</v>
      </c>
      <c r="B232" s="80" t="s">
        <v>304</v>
      </c>
      <c r="C232" s="90"/>
      <c r="D232" s="89">
        <v>98000</v>
      </c>
      <c r="E232" s="87">
        <v>-1405484.28</v>
      </c>
    </row>
    <row r="233" spans="1:5" ht="14.25" hidden="1" customHeight="1" x14ac:dyDescent="0.25">
      <c r="A233" s="85">
        <v>44669</v>
      </c>
      <c r="B233" s="80" t="s">
        <v>304</v>
      </c>
      <c r="C233" s="90"/>
      <c r="D233" s="89">
        <v>97000</v>
      </c>
      <c r="E233" s="87">
        <v>-1308484.28</v>
      </c>
    </row>
    <row r="234" spans="1:5" ht="14.25" hidden="1" customHeight="1" x14ac:dyDescent="0.25">
      <c r="A234" s="85">
        <v>44669</v>
      </c>
      <c r="B234" s="80" t="s">
        <v>304</v>
      </c>
      <c r="C234" s="90"/>
      <c r="D234" s="89">
        <v>100000</v>
      </c>
      <c r="E234" s="87">
        <v>-1208484.28</v>
      </c>
    </row>
    <row r="235" spans="1:5" ht="14.25" hidden="1" customHeight="1" x14ac:dyDescent="0.25">
      <c r="A235" s="85">
        <v>44669</v>
      </c>
      <c r="B235" s="80" t="s">
        <v>304</v>
      </c>
      <c r="C235" s="90"/>
      <c r="D235" s="89">
        <v>100000</v>
      </c>
      <c r="E235" s="87">
        <v>-1108484.28</v>
      </c>
    </row>
    <row r="236" spans="1:5" ht="14.25" hidden="1" customHeight="1" x14ac:dyDescent="0.25">
      <c r="A236" s="85">
        <v>44669</v>
      </c>
      <c r="B236" s="80" t="s">
        <v>304</v>
      </c>
      <c r="C236" s="90"/>
      <c r="D236" s="89">
        <v>98000</v>
      </c>
      <c r="E236" s="87">
        <v>-1010484.28</v>
      </c>
    </row>
    <row r="237" spans="1:5" ht="14.25" hidden="1" customHeight="1" x14ac:dyDescent="0.25">
      <c r="A237" s="85">
        <v>44669</v>
      </c>
      <c r="B237" s="80" t="s">
        <v>304</v>
      </c>
      <c r="C237" s="90"/>
      <c r="D237" s="89">
        <v>99000</v>
      </c>
      <c r="E237" s="87">
        <v>-911484.28</v>
      </c>
    </row>
    <row r="238" spans="1:5" ht="14.25" hidden="1" customHeight="1" x14ac:dyDescent="0.25">
      <c r="A238" s="85">
        <v>44669</v>
      </c>
      <c r="B238" s="80" t="s">
        <v>304</v>
      </c>
      <c r="C238" s="90"/>
      <c r="D238" s="89">
        <v>46000</v>
      </c>
      <c r="E238" s="87">
        <v>-865484.28</v>
      </c>
    </row>
    <row r="239" spans="1:5" ht="14.25" hidden="1" customHeight="1" x14ac:dyDescent="0.25">
      <c r="A239" s="85">
        <v>44669</v>
      </c>
      <c r="B239" s="80" t="s">
        <v>304</v>
      </c>
      <c r="C239" s="90"/>
      <c r="D239" s="89">
        <v>45500</v>
      </c>
      <c r="E239" s="87">
        <v>-819984.28</v>
      </c>
    </row>
    <row r="240" spans="1:5" ht="14.25" hidden="1" customHeight="1" x14ac:dyDescent="0.25">
      <c r="A240" s="85">
        <v>44669</v>
      </c>
      <c r="B240" s="80" t="s">
        <v>304</v>
      </c>
      <c r="C240" s="90"/>
      <c r="D240" s="89">
        <v>48500</v>
      </c>
      <c r="E240" s="87">
        <v>-771484.28</v>
      </c>
    </row>
    <row r="241" spans="1:6" ht="14.25" hidden="1" customHeight="1" x14ac:dyDescent="0.25">
      <c r="A241" s="85">
        <v>44669</v>
      </c>
      <c r="B241" s="80" t="s">
        <v>304</v>
      </c>
      <c r="C241" s="90"/>
      <c r="D241" s="89">
        <v>48500</v>
      </c>
      <c r="E241" s="87">
        <v>-722984.28</v>
      </c>
    </row>
    <row r="242" spans="1:6" ht="14.25" hidden="1" customHeight="1" x14ac:dyDescent="0.25">
      <c r="A242" s="85">
        <v>44669</v>
      </c>
      <c r="B242" s="80" t="s">
        <v>304</v>
      </c>
      <c r="C242" s="90"/>
      <c r="D242" s="89">
        <v>46000</v>
      </c>
      <c r="E242" s="87">
        <v>-676984.28</v>
      </c>
    </row>
    <row r="243" spans="1:6" ht="14.25" hidden="1" customHeight="1" x14ac:dyDescent="0.25">
      <c r="A243" s="85">
        <v>44669</v>
      </c>
      <c r="B243" s="80" t="s">
        <v>304</v>
      </c>
      <c r="C243" s="90"/>
      <c r="D243" s="89">
        <v>48500</v>
      </c>
      <c r="E243" s="87">
        <v>-628484.28</v>
      </c>
    </row>
    <row r="244" spans="1:6" ht="14.25" hidden="1" customHeight="1" x14ac:dyDescent="0.25">
      <c r="A244" s="85">
        <v>44669</v>
      </c>
      <c r="B244" s="80" t="s">
        <v>304</v>
      </c>
      <c r="C244" s="90"/>
      <c r="D244" s="89">
        <v>48000</v>
      </c>
      <c r="E244" s="87">
        <v>-580484.28</v>
      </c>
    </row>
    <row r="245" spans="1:6" ht="14.25" hidden="1" customHeight="1" x14ac:dyDescent="0.25">
      <c r="A245" s="85">
        <v>44669</v>
      </c>
      <c r="B245" s="80" t="s">
        <v>304</v>
      </c>
      <c r="C245" s="90"/>
      <c r="D245" s="89">
        <v>49500</v>
      </c>
      <c r="E245" s="87">
        <v>-530984.28</v>
      </c>
    </row>
    <row r="246" spans="1:6" ht="14.25" hidden="1" customHeight="1" x14ac:dyDescent="0.25">
      <c r="A246" s="85">
        <v>44669</v>
      </c>
      <c r="B246" s="80" t="s">
        <v>304</v>
      </c>
      <c r="C246" s="90"/>
      <c r="D246" s="89">
        <v>50000</v>
      </c>
      <c r="E246" s="87">
        <v>-480984.28</v>
      </c>
    </row>
    <row r="247" spans="1:6" ht="14.25" hidden="1" customHeight="1" x14ac:dyDescent="0.25">
      <c r="A247" s="85">
        <v>44669</v>
      </c>
      <c r="B247" s="80" t="s">
        <v>304</v>
      </c>
      <c r="C247" s="90"/>
      <c r="D247" s="89">
        <v>48500</v>
      </c>
      <c r="E247" s="87">
        <v>-432484.28</v>
      </c>
    </row>
    <row r="248" spans="1:6" ht="14.25" hidden="1" customHeight="1" x14ac:dyDescent="0.25">
      <c r="A248" s="85">
        <v>44669</v>
      </c>
      <c r="B248" s="80" t="s">
        <v>303</v>
      </c>
      <c r="C248" s="90"/>
      <c r="D248" s="92">
        <v>17.63</v>
      </c>
      <c r="E248" s="87">
        <v>-432466.65</v>
      </c>
    </row>
    <row r="249" spans="1:6" ht="14.25" hidden="1" customHeight="1" x14ac:dyDescent="0.25">
      <c r="A249" s="85">
        <v>44669</v>
      </c>
      <c r="B249" s="80" t="s">
        <v>304</v>
      </c>
      <c r="C249" s="90"/>
      <c r="D249" s="89">
        <v>30000</v>
      </c>
      <c r="E249" s="87">
        <v>-402466.65</v>
      </c>
    </row>
    <row r="250" spans="1:6" ht="14.25" hidden="1" customHeight="1" x14ac:dyDescent="0.25">
      <c r="A250" s="85">
        <v>44669</v>
      </c>
      <c r="B250" s="80" t="s">
        <v>335</v>
      </c>
      <c r="C250" s="90"/>
      <c r="D250" s="89">
        <v>220000</v>
      </c>
      <c r="E250" s="87">
        <v>-182466.65</v>
      </c>
      <c r="F250" s="82" t="s">
        <v>357</v>
      </c>
    </row>
    <row r="251" spans="1:6" ht="14.25" hidden="1" customHeight="1" x14ac:dyDescent="0.25">
      <c r="A251" s="85">
        <v>44669</v>
      </c>
      <c r="B251" s="80" t="s">
        <v>330</v>
      </c>
      <c r="C251" s="90"/>
      <c r="D251" s="89">
        <v>310000</v>
      </c>
      <c r="E251" s="87">
        <v>127533.35</v>
      </c>
    </row>
    <row r="252" spans="1:6" ht="14.25" hidden="1" customHeight="1" x14ac:dyDescent="0.25">
      <c r="A252" s="85">
        <v>44669</v>
      </c>
      <c r="B252" s="80" t="s">
        <v>303</v>
      </c>
      <c r="C252" s="90"/>
      <c r="D252" s="89">
        <v>3000000</v>
      </c>
      <c r="E252" s="87">
        <v>3127533.35</v>
      </c>
    </row>
    <row r="253" spans="1:6" ht="14.25" hidden="1" customHeight="1" x14ac:dyDescent="0.25">
      <c r="A253" s="85">
        <v>44669</v>
      </c>
      <c r="B253" s="80" t="s">
        <v>305</v>
      </c>
      <c r="C253" s="86">
        <v>3120000</v>
      </c>
      <c r="D253" s="91"/>
      <c r="E253" s="87">
        <v>7533.35</v>
      </c>
      <c r="F253" s="82" t="s">
        <v>357</v>
      </c>
    </row>
    <row r="254" spans="1:6" ht="14.25" hidden="1" customHeight="1" x14ac:dyDescent="0.25">
      <c r="A254" s="85">
        <v>44669</v>
      </c>
      <c r="B254" s="80" t="s">
        <v>334</v>
      </c>
      <c r="C254" s="90"/>
      <c r="D254" s="89">
        <v>10000</v>
      </c>
      <c r="E254" s="87">
        <v>17533.349999999999</v>
      </c>
    </row>
    <row r="255" spans="1:6" ht="14.25" hidden="1" customHeight="1" x14ac:dyDescent="0.25">
      <c r="A255" s="85">
        <v>44669</v>
      </c>
      <c r="B255" s="80" t="s">
        <v>332</v>
      </c>
      <c r="C255" s="90"/>
      <c r="D255" s="89">
        <v>120000</v>
      </c>
      <c r="E255" s="87">
        <v>137533.35</v>
      </c>
    </row>
    <row r="256" spans="1:6" ht="14.25" hidden="1" customHeight="1" x14ac:dyDescent="0.25">
      <c r="A256" s="85">
        <v>44669</v>
      </c>
      <c r="B256" s="80" t="s">
        <v>305</v>
      </c>
      <c r="C256" s="86">
        <v>135000</v>
      </c>
      <c r="D256" s="91"/>
      <c r="E256" s="87">
        <v>2533.35</v>
      </c>
      <c r="F256" s="82" t="s">
        <v>357</v>
      </c>
    </row>
    <row r="257" spans="1:5" ht="14.25" hidden="1" customHeight="1" x14ac:dyDescent="0.25">
      <c r="A257" s="85">
        <v>44669</v>
      </c>
      <c r="B257" s="80" t="s">
        <v>303</v>
      </c>
      <c r="C257" s="90"/>
      <c r="D257" s="89">
        <v>150000</v>
      </c>
      <c r="E257" s="87">
        <v>152533.35</v>
      </c>
    </row>
    <row r="258" spans="1:5" ht="14.25" hidden="1" customHeight="1" x14ac:dyDescent="0.25">
      <c r="A258" s="85">
        <v>44669</v>
      </c>
      <c r="B258" s="80" t="s">
        <v>315</v>
      </c>
      <c r="C258" s="86">
        <v>150000</v>
      </c>
      <c r="D258" s="91"/>
      <c r="E258" s="87">
        <v>2533.35</v>
      </c>
    </row>
    <row r="259" spans="1:5" ht="14.25" hidden="1" customHeight="1" x14ac:dyDescent="0.25">
      <c r="A259" s="85">
        <v>44669</v>
      </c>
      <c r="B259" s="80" t="s">
        <v>303</v>
      </c>
      <c r="C259" s="90"/>
      <c r="D259" s="89">
        <v>500000</v>
      </c>
      <c r="E259" s="87">
        <v>502533.35</v>
      </c>
    </row>
    <row r="260" spans="1:5" ht="14.25" hidden="1" customHeight="1" x14ac:dyDescent="0.25">
      <c r="A260" s="85">
        <v>44669</v>
      </c>
      <c r="B260" s="80" t="s">
        <v>302</v>
      </c>
      <c r="C260" s="86">
        <v>60000</v>
      </c>
      <c r="D260" s="91"/>
      <c r="E260" s="87">
        <v>442533.35</v>
      </c>
    </row>
    <row r="261" spans="1:5" ht="14.25" hidden="1" customHeight="1" x14ac:dyDescent="0.25">
      <c r="A261" s="85">
        <v>44669</v>
      </c>
      <c r="B261" s="80" t="s">
        <v>302</v>
      </c>
      <c r="C261" s="86">
        <v>100000</v>
      </c>
      <c r="D261" s="91"/>
      <c r="E261" s="87">
        <v>342533.35</v>
      </c>
    </row>
    <row r="262" spans="1:5" ht="14.25" hidden="1" customHeight="1" x14ac:dyDescent="0.25">
      <c r="A262" s="85">
        <v>44669</v>
      </c>
      <c r="B262" s="80" t="s">
        <v>314</v>
      </c>
      <c r="C262" s="90"/>
      <c r="D262" s="89">
        <v>3000</v>
      </c>
      <c r="E262" s="87">
        <v>345533.35</v>
      </c>
    </row>
    <row r="263" spans="1:5" ht="14.25" hidden="1" customHeight="1" x14ac:dyDescent="0.25">
      <c r="A263" s="85">
        <v>44669</v>
      </c>
      <c r="B263" s="80" t="s">
        <v>314</v>
      </c>
      <c r="C263" s="86">
        <v>23790.52</v>
      </c>
      <c r="D263" s="91"/>
      <c r="E263" s="87">
        <v>321742.83</v>
      </c>
    </row>
    <row r="264" spans="1:5" ht="14.25" hidden="1" customHeight="1" x14ac:dyDescent="0.25">
      <c r="A264" s="85">
        <v>44669</v>
      </c>
      <c r="B264" s="80" t="s">
        <v>313</v>
      </c>
      <c r="C264" s="86">
        <v>27900.11</v>
      </c>
      <c r="D264" s="91"/>
      <c r="E264" s="87">
        <v>293842.71999999997</v>
      </c>
    </row>
    <row r="265" spans="1:5" ht="14.25" hidden="1" customHeight="1" x14ac:dyDescent="0.25">
      <c r="A265" s="85">
        <v>44669</v>
      </c>
      <c r="B265" s="80" t="s">
        <v>322</v>
      </c>
      <c r="C265" s="86">
        <v>2325.0100000000002</v>
      </c>
      <c r="D265" s="91"/>
      <c r="E265" s="87">
        <v>291517.71000000002</v>
      </c>
    </row>
    <row r="266" spans="1:5" ht="14.25" hidden="1" customHeight="1" x14ac:dyDescent="0.25">
      <c r="A266" s="85">
        <v>44669</v>
      </c>
      <c r="B266" s="80" t="s">
        <v>323</v>
      </c>
      <c r="C266" s="86">
        <v>56962.75</v>
      </c>
      <c r="D266" s="91"/>
      <c r="E266" s="87">
        <v>234554.96</v>
      </c>
    </row>
    <row r="267" spans="1:5" ht="14.25" hidden="1" customHeight="1" x14ac:dyDescent="0.25">
      <c r="A267" s="85">
        <v>44670</v>
      </c>
      <c r="B267" s="80" t="s">
        <v>302</v>
      </c>
      <c r="C267" s="86">
        <v>100000</v>
      </c>
      <c r="D267" s="91"/>
      <c r="E267" s="87">
        <v>134554.96</v>
      </c>
    </row>
    <row r="268" spans="1:5" ht="14.25" hidden="1" customHeight="1" x14ac:dyDescent="0.25">
      <c r="A268" s="85">
        <v>44670</v>
      </c>
      <c r="B268" s="80" t="s">
        <v>302</v>
      </c>
      <c r="C268" s="86">
        <v>100000</v>
      </c>
      <c r="D268" s="91"/>
      <c r="E268" s="87">
        <v>34554.959999999999</v>
      </c>
    </row>
    <row r="269" spans="1:5" ht="14.25" hidden="1" customHeight="1" x14ac:dyDescent="0.25">
      <c r="A269" s="85">
        <v>44670</v>
      </c>
      <c r="B269" s="80" t="s">
        <v>302</v>
      </c>
      <c r="C269" s="86">
        <v>250000</v>
      </c>
      <c r="D269" s="91"/>
      <c r="E269" s="87">
        <v>-215445.04</v>
      </c>
    </row>
    <row r="270" spans="1:5" ht="14.25" hidden="1" customHeight="1" x14ac:dyDescent="0.25">
      <c r="A270" s="85">
        <v>44670</v>
      </c>
      <c r="B270" s="80" t="s">
        <v>302</v>
      </c>
      <c r="C270" s="86">
        <v>250000</v>
      </c>
      <c r="D270" s="91"/>
      <c r="E270" s="87">
        <v>-465445.04</v>
      </c>
    </row>
    <row r="271" spans="1:5" ht="14.25" hidden="1" customHeight="1" x14ac:dyDescent="0.25">
      <c r="A271" s="85">
        <v>44670</v>
      </c>
      <c r="B271" s="80" t="s">
        <v>302</v>
      </c>
      <c r="C271" s="86">
        <v>250000</v>
      </c>
      <c r="D271" s="91"/>
      <c r="E271" s="87">
        <v>-715445.04</v>
      </c>
    </row>
    <row r="272" spans="1:5" ht="14.25" hidden="1" customHeight="1" x14ac:dyDescent="0.25">
      <c r="A272" s="85">
        <v>44670</v>
      </c>
      <c r="B272" s="80" t="s">
        <v>302</v>
      </c>
      <c r="C272" s="86">
        <v>400000</v>
      </c>
      <c r="D272" s="91"/>
      <c r="E272" s="87">
        <v>-1115445.04</v>
      </c>
    </row>
    <row r="273" spans="1:6" ht="14.25" hidden="1" customHeight="1" x14ac:dyDescent="0.25">
      <c r="A273" s="85">
        <v>44670</v>
      </c>
      <c r="B273" s="80" t="s">
        <v>324</v>
      </c>
      <c r="C273" s="88">
        <v>590</v>
      </c>
      <c r="D273" s="91"/>
      <c r="E273" s="87">
        <v>-1116035.04</v>
      </c>
    </row>
    <row r="274" spans="1:6" ht="14.25" hidden="1" customHeight="1" x14ac:dyDescent="0.25">
      <c r="A274" s="85">
        <v>44670</v>
      </c>
      <c r="B274" s="80" t="s">
        <v>325</v>
      </c>
      <c r="C274" s="88">
        <v>123.9</v>
      </c>
      <c r="D274" s="91"/>
      <c r="E274" s="87">
        <v>-1116158.94</v>
      </c>
    </row>
    <row r="275" spans="1:6" ht="14.25" hidden="1" customHeight="1" x14ac:dyDescent="0.25">
      <c r="A275" s="85">
        <v>44670</v>
      </c>
      <c r="B275" s="80" t="s">
        <v>324</v>
      </c>
      <c r="C275" s="86">
        <v>1851.17</v>
      </c>
      <c r="D275" s="91"/>
      <c r="E275" s="87">
        <v>-1118010.1100000001</v>
      </c>
    </row>
    <row r="276" spans="1:6" ht="14.25" hidden="1" customHeight="1" x14ac:dyDescent="0.25">
      <c r="A276" s="85">
        <v>44670</v>
      </c>
      <c r="B276" s="80" t="s">
        <v>325</v>
      </c>
      <c r="C276" s="88">
        <v>388.75</v>
      </c>
      <c r="D276" s="91"/>
      <c r="E276" s="87">
        <v>-1118398.8600000001</v>
      </c>
    </row>
    <row r="277" spans="1:6" ht="14.25" hidden="1" customHeight="1" x14ac:dyDescent="0.25">
      <c r="A277" s="85">
        <v>44670</v>
      </c>
      <c r="B277" s="80" t="s">
        <v>303</v>
      </c>
      <c r="C277" s="90"/>
      <c r="D277" s="89">
        <v>6500000</v>
      </c>
      <c r="E277" s="87">
        <v>5381601.1399999997</v>
      </c>
    </row>
    <row r="278" spans="1:6" ht="14.25" hidden="1" customHeight="1" x14ac:dyDescent="0.25">
      <c r="A278" s="85">
        <v>44670</v>
      </c>
      <c r="B278" s="80" t="s">
        <v>303</v>
      </c>
      <c r="C278" s="90"/>
      <c r="D278" s="89">
        <v>5000000</v>
      </c>
      <c r="E278" s="87">
        <v>10381601.140000001</v>
      </c>
    </row>
    <row r="279" spans="1:6" ht="14.25" hidden="1" customHeight="1" x14ac:dyDescent="0.25">
      <c r="A279" s="85">
        <v>44670</v>
      </c>
      <c r="B279" s="80" t="s">
        <v>303</v>
      </c>
      <c r="C279" s="90"/>
      <c r="D279" s="89">
        <v>6263739</v>
      </c>
      <c r="E279" s="87">
        <v>16645340.140000001</v>
      </c>
    </row>
    <row r="280" spans="1:6" ht="14.25" hidden="1" customHeight="1" x14ac:dyDescent="0.25">
      <c r="A280" s="85">
        <v>44670</v>
      </c>
      <c r="B280" s="80" t="s">
        <v>303</v>
      </c>
      <c r="C280" s="90"/>
      <c r="D280" s="89">
        <v>1522843</v>
      </c>
      <c r="E280" s="87">
        <v>18168183.140000001</v>
      </c>
    </row>
    <row r="281" spans="1:6" ht="14.25" hidden="1" customHeight="1" x14ac:dyDescent="0.25">
      <c r="A281" s="85">
        <v>44670</v>
      </c>
      <c r="B281" s="80" t="s">
        <v>303</v>
      </c>
      <c r="C281" s="90"/>
      <c r="D281" s="89">
        <v>5200000</v>
      </c>
      <c r="E281" s="87">
        <v>23368183.140000001</v>
      </c>
    </row>
    <row r="282" spans="1:6" ht="14.25" hidden="1" customHeight="1" x14ac:dyDescent="0.25">
      <c r="A282" s="85">
        <v>44670</v>
      </c>
      <c r="B282" s="80" t="s">
        <v>303</v>
      </c>
      <c r="C282" s="90"/>
      <c r="D282" s="89">
        <v>5000000</v>
      </c>
      <c r="E282" s="87">
        <v>28368183.140000001</v>
      </c>
    </row>
    <row r="283" spans="1:6" ht="14.25" hidden="1" customHeight="1" x14ac:dyDescent="0.25">
      <c r="A283" s="85">
        <v>44670</v>
      </c>
      <c r="B283" s="80" t="s">
        <v>303</v>
      </c>
      <c r="C283" s="90"/>
      <c r="D283" s="89">
        <v>2600000</v>
      </c>
      <c r="E283" s="87">
        <v>30968183.140000001</v>
      </c>
    </row>
    <row r="284" spans="1:6" ht="14.25" hidden="1" customHeight="1" x14ac:dyDescent="0.25">
      <c r="A284" s="85">
        <v>44670</v>
      </c>
      <c r="B284" s="80" t="s">
        <v>303</v>
      </c>
      <c r="C284" s="90"/>
      <c r="D284" s="89">
        <v>1434419</v>
      </c>
      <c r="E284" s="87">
        <v>32402602.140000001</v>
      </c>
    </row>
    <row r="285" spans="1:6" ht="14.25" hidden="1" customHeight="1" x14ac:dyDescent="0.25">
      <c r="A285" s="85">
        <v>44670</v>
      </c>
      <c r="B285" s="80" t="s">
        <v>303</v>
      </c>
      <c r="C285" s="90"/>
      <c r="D285" s="89">
        <v>576000</v>
      </c>
      <c r="E285" s="87">
        <v>32978602.140000001</v>
      </c>
    </row>
    <row r="286" spans="1:6" ht="14.25" hidden="1" customHeight="1" x14ac:dyDescent="0.25">
      <c r="A286" s="85">
        <v>44670</v>
      </c>
      <c r="B286" s="80" t="s">
        <v>303</v>
      </c>
      <c r="C286" s="90"/>
      <c r="D286" s="89">
        <v>1400000</v>
      </c>
      <c r="E286" s="87">
        <v>34378602.140000001</v>
      </c>
    </row>
    <row r="287" spans="1:6" ht="14.25" hidden="1" customHeight="1" x14ac:dyDescent="0.25">
      <c r="A287" s="85">
        <v>44670</v>
      </c>
      <c r="B287" s="80" t="s">
        <v>303</v>
      </c>
      <c r="C287" s="90"/>
      <c r="D287" s="89">
        <v>3100000</v>
      </c>
      <c r="E287" s="87">
        <v>37478602.140000001</v>
      </c>
    </row>
    <row r="288" spans="1:6" ht="14.25" hidden="1" customHeight="1" x14ac:dyDescent="0.25">
      <c r="A288" s="85">
        <v>44670</v>
      </c>
      <c r="B288" s="80" t="s">
        <v>335</v>
      </c>
      <c r="C288" s="90"/>
      <c r="D288" s="89">
        <v>1000000</v>
      </c>
      <c r="E288" s="87">
        <v>38478602.140000001</v>
      </c>
      <c r="F288" s="82" t="s">
        <v>357</v>
      </c>
    </row>
    <row r="289" spans="1:6" ht="14.25" hidden="1" customHeight="1" x14ac:dyDescent="0.25">
      <c r="A289" s="85">
        <v>44670</v>
      </c>
      <c r="B289" s="80" t="s">
        <v>335</v>
      </c>
      <c r="C289" s="90"/>
      <c r="D289" s="89">
        <v>400000</v>
      </c>
      <c r="E289" s="87">
        <v>38878602.140000001</v>
      </c>
      <c r="F289" s="82" t="s">
        <v>357</v>
      </c>
    </row>
    <row r="290" spans="1:6" ht="14.25" hidden="1" customHeight="1" x14ac:dyDescent="0.25">
      <c r="A290" s="85">
        <v>44670</v>
      </c>
      <c r="B290" s="80" t="s">
        <v>349</v>
      </c>
      <c r="C290" s="86">
        <v>9000000</v>
      </c>
      <c r="D290" s="91"/>
      <c r="E290" s="87">
        <v>29878602.140000001</v>
      </c>
    </row>
    <row r="291" spans="1:6" ht="14.25" hidden="1" customHeight="1" x14ac:dyDescent="0.25">
      <c r="A291" s="85">
        <v>44670</v>
      </c>
      <c r="B291" s="80" t="s">
        <v>349</v>
      </c>
      <c r="C291" s="86">
        <v>212100</v>
      </c>
      <c r="D291" s="91"/>
      <c r="E291" s="87">
        <v>29666502.140000001</v>
      </c>
    </row>
    <row r="292" spans="1:6" ht="14.25" hidden="1" customHeight="1" x14ac:dyDescent="0.25">
      <c r="A292" s="85">
        <v>44670</v>
      </c>
      <c r="B292" s="80" t="s">
        <v>349</v>
      </c>
      <c r="C292" s="86">
        <v>9000001</v>
      </c>
      <c r="D292" s="91"/>
      <c r="E292" s="87">
        <v>20666501.140000001</v>
      </c>
    </row>
    <row r="293" spans="1:6" ht="14.25" hidden="1" customHeight="1" x14ac:dyDescent="0.25">
      <c r="A293" s="85">
        <v>44670</v>
      </c>
      <c r="B293" s="80" t="s">
        <v>349</v>
      </c>
      <c r="C293" s="86">
        <v>9000002</v>
      </c>
      <c r="D293" s="91"/>
      <c r="E293" s="87">
        <v>11666499.140000001</v>
      </c>
    </row>
    <row r="294" spans="1:6" ht="14.25" hidden="1" customHeight="1" x14ac:dyDescent="0.25">
      <c r="A294" s="85">
        <v>44670</v>
      </c>
      <c r="B294" s="80" t="s">
        <v>335</v>
      </c>
      <c r="C294" s="90"/>
      <c r="D294" s="89">
        <v>300000</v>
      </c>
      <c r="E294" s="87">
        <v>11966499.140000001</v>
      </c>
      <c r="F294" s="82" t="s">
        <v>357</v>
      </c>
    </row>
    <row r="295" spans="1:6" ht="14.25" hidden="1" customHeight="1" x14ac:dyDescent="0.25">
      <c r="A295" s="85">
        <v>44670</v>
      </c>
      <c r="B295" s="80" t="s">
        <v>349</v>
      </c>
      <c r="C295" s="86">
        <v>9000003</v>
      </c>
      <c r="D295" s="91"/>
      <c r="E295" s="87">
        <v>2966496.14</v>
      </c>
    </row>
    <row r="296" spans="1:6" ht="14.25" hidden="1" customHeight="1" x14ac:dyDescent="0.25">
      <c r="A296" s="85">
        <v>44670</v>
      </c>
      <c r="B296" s="80" t="s">
        <v>349</v>
      </c>
      <c r="C296" s="86">
        <v>2700000</v>
      </c>
      <c r="D296" s="91"/>
      <c r="E296" s="87">
        <v>266496.14</v>
      </c>
    </row>
    <row r="297" spans="1:6" ht="14.25" hidden="1" customHeight="1" x14ac:dyDescent="0.25">
      <c r="A297" s="85">
        <v>44670</v>
      </c>
      <c r="B297" s="80" t="s">
        <v>303</v>
      </c>
      <c r="C297" s="90"/>
      <c r="D297" s="89">
        <v>335000</v>
      </c>
      <c r="E297" s="87">
        <v>601496.14</v>
      </c>
    </row>
    <row r="298" spans="1:6" ht="14.25" hidden="1" customHeight="1" x14ac:dyDescent="0.25">
      <c r="A298" s="85">
        <v>44670</v>
      </c>
      <c r="B298" s="80" t="s">
        <v>320</v>
      </c>
      <c r="C298" s="86">
        <v>60000</v>
      </c>
      <c r="D298" s="91"/>
      <c r="E298" s="87">
        <v>541496.14</v>
      </c>
    </row>
    <row r="299" spans="1:6" ht="14.25" hidden="1" customHeight="1" x14ac:dyDescent="0.25">
      <c r="A299" s="85">
        <v>44670</v>
      </c>
      <c r="B299" s="80" t="s">
        <v>302</v>
      </c>
      <c r="C299" s="86">
        <v>150000</v>
      </c>
      <c r="D299" s="91"/>
      <c r="E299" s="87">
        <v>391496.14</v>
      </c>
    </row>
    <row r="300" spans="1:6" ht="14.25" hidden="1" customHeight="1" x14ac:dyDescent="0.25">
      <c r="A300" s="85">
        <v>44670</v>
      </c>
      <c r="B300" s="80" t="s">
        <v>314</v>
      </c>
      <c r="C300" s="86">
        <v>243206.09</v>
      </c>
      <c r="D300" s="91"/>
      <c r="E300" s="87">
        <v>148290.04999999999</v>
      </c>
    </row>
    <row r="301" spans="1:6" ht="14.25" hidden="1" customHeight="1" x14ac:dyDescent="0.25">
      <c r="A301" s="85">
        <v>44670</v>
      </c>
      <c r="B301" s="80" t="s">
        <v>313</v>
      </c>
      <c r="C301" s="86">
        <v>233592</v>
      </c>
      <c r="D301" s="91"/>
      <c r="E301" s="87">
        <v>-85301.95</v>
      </c>
    </row>
    <row r="302" spans="1:6" ht="14.25" hidden="1" customHeight="1" x14ac:dyDescent="0.25">
      <c r="A302" s="85">
        <v>44670</v>
      </c>
      <c r="B302" s="80" t="s">
        <v>322</v>
      </c>
      <c r="C302" s="86">
        <v>19466</v>
      </c>
      <c r="D302" s="91"/>
      <c r="E302" s="87">
        <v>-104767.95</v>
      </c>
    </row>
    <row r="303" spans="1:6" ht="14.25" hidden="1" customHeight="1" x14ac:dyDescent="0.25">
      <c r="A303" s="85">
        <v>44670</v>
      </c>
      <c r="B303" s="80" t="s">
        <v>323</v>
      </c>
      <c r="C303" s="86">
        <v>476917.01</v>
      </c>
      <c r="D303" s="91"/>
      <c r="E303" s="87">
        <v>-581684.96</v>
      </c>
    </row>
    <row r="304" spans="1:6" ht="14.25" hidden="1" customHeight="1" x14ac:dyDescent="0.25">
      <c r="A304" s="85">
        <v>44671</v>
      </c>
      <c r="B304" s="80" t="s">
        <v>348</v>
      </c>
      <c r="C304" s="86">
        <v>59664.84</v>
      </c>
      <c r="D304" s="91"/>
      <c r="E304" s="87">
        <v>-641349.80000000005</v>
      </c>
    </row>
    <row r="305" spans="1:5" ht="14.25" hidden="1" customHeight="1" x14ac:dyDescent="0.25">
      <c r="A305" s="85">
        <v>44671</v>
      </c>
      <c r="B305" s="80" t="s">
        <v>348</v>
      </c>
      <c r="C305" s="86">
        <v>175002.7</v>
      </c>
      <c r="D305" s="91"/>
      <c r="E305" s="87">
        <v>-816352.5</v>
      </c>
    </row>
    <row r="306" spans="1:5" ht="14.25" hidden="1" customHeight="1" x14ac:dyDescent="0.25">
      <c r="A306" s="85">
        <v>44671</v>
      </c>
      <c r="B306" s="80" t="s">
        <v>348</v>
      </c>
      <c r="C306" s="86">
        <v>175944.69</v>
      </c>
      <c r="D306" s="91"/>
      <c r="E306" s="87">
        <v>-992297.19</v>
      </c>
    </row>
    <row r="307" spans="1:5" ht="14.25" hidden="1" customHeight="1" x14ac:dyDescent="0.25">
      <c r="A307" s="85">
        <v>44671</v>
      </c>
      <c r="B307" s="80" t="s">
        <v>302</v>
      </c>
      <c r="C307" s="86">
        <v>100000</v>
      </c>
      <c r="D307" s="91"/>
      <c r="E307" s="87">
        <v>-1092297.19</v>
      </c>
    </row>
    <row r="308" spans="1:5" ht="14.25" hidden="1" customHeight="1" x14ac:dyDescent="0.25">
      <c r="A308" s="85">
        <v>44671</v>
      </c>
      <c r="B308" s="80" t="s">
        <v>331</v>
      </c>
      <c r="C308" s="90"/>
      <c r="D308" s="89">
        <v>700000</v>
      </c>
      <c r="E308" s="87">
        <v>-392297.19</v>
      </c>
    </row>
    <row r="309" spans="1:5" ht="14.25" hidden="1" customHeight="1" x14ac:dyDescent="0.25">
      <c r="A309" s="85">
        <v>44671</v>
      </c>
      <c r="B309" s="80" t="s">
        <v>334</v>
      </c>
      <c r="C309" s="90"/>
      <c r="D309" s="89">
        <v>150000</v>
      </c>
      <c r="E309" s="87">
        <v>-242297.19</v>
      </c>
    </row>
    <row r="310" spans="1:5" ht="14.25" hidden="1" customHeight="1" x14ac:dyDescent="0.25">
      <c r="A310" s="85">
        <v>44671</v>
      </c>
      <c r="B310" s="80" t="s">
        <v>334</v>
      </c>
      <c r="C310" s="90"/>
      <c r="D310" s="89">
        <v>250000</v>
      </c>
      <c r="E310" s="87">
        <v>7702.81</v>
      </c>
    </row>
    <row r="311" spans="1:5" ht="14.25" hidden="1" customHeight="1" x14ac:dyDescent="0.25">
      <c r="A311" s="85">
        <v>44671</v>
      </c>
      <c r="B311" s="80" t="s">
        <v>330</v>
      </c>
      <c r="C311" s="90"/>
      <c r="D311" s="89">
        <v>110000</v>
      </c>
      <c r="E311" s="87">
        <v>117702.81</v>
      </c>
    </row>
    <row r="312" spans="1:5" ht="14.25" hidden="1" customHeight="1" x14ac:dyDescent="0.25">
      <c r="A312" s="85">
        <v>44671</v>
      </c>
      <c r="B312" s="80" t="s">
        <v>302</v>
      </c>
      <c r="C312" s="86">
        <v>62000</v>
      </c>
      <c r="D312" s="91"/>
      <c r="E312" s="87">
        <v>55702.81</v>
      </c>
    </row>
    <row r="313" spans="1:5" ht="14.25" hidden="1" customHeight="1" x14ac:dyDescent="0.25">
      <c r="A313" s="85">
        <v>44671</v>
      </c>
      <c r="B313" s="80" t="s">
        <v>302</v>
      </c>
      <c r="C313" s="86">
        <v>50000</v>
      </c>
      <c r="D313" s="91"/>
      <c r="E313" s="87">
        <v>5702.81</v>
      </c>
    </row>
    <row r="314" spans="1:5" ht="14.25" hidden="1" customHeight="1" x14ac:dyDescent="0.25">
      <c r="A314" s="85">
        <v>44671</v>
      </c>
      <c r="B314" s="80" t="s">
        <v>314</v>
      </c>
      <c r="C314" s="86">
        <v>6713.98</v>
      </c>
      <c r="D314" s="91"/>
      <c r="E314" s="87">
        <v>-1011.17</v>
      </c>
    </row>
    <row r="315" spans="1:5" ht="14.25" hidden="1" customHeight="1" x14ac:dyDescent="0.25">
      <c r="A315" s="85">
        <v>44672</v>
      </c>
      <c r="B315" s="80" t="s">
        <v>302</v>
      </c>
      <c r="C315" s="86">
        <v>100000</v>
      </c>
      <c r="D315" s="91"/>
      <c r="E315" s="87">
        <v>-101011.17</v>
      </c>
    </row>
    <row r="316" spans="1:5" ht="14.25" hidden="1" customHeight="1" x14ac:dyDescent="0.25">
      <c r="A316" s="85">
        <v>44672</v>
      </c>
      <c r="B316" s="80" t="s">
        <v>302</v>
      </c>
      <c r="C316" s="86">
        <v>250000</v>
      </c>
      <c r="D316" s="91"/>
      <c r="E316" s="87">
        <v>-351011.17</v>
      </c>
    </row>
    <row r="317" spans="1:5" ht="14.25" hidden="1" customHeight="1" x14ac:dyDescent="0.25">
      <c r="A317" s="85">
        <v>44672</v>
      </c>
      <c r="B317" s="80" t="s">
        <v>302</v>
      </c>
      <c r="C317" s="86">
        <v>500000</v>
      </c>
      <c r="D317" s="91"/>
      <c r="E317" s="87">
        <v>-851011.17</v>
      </c>
    </row>
    <row r="318" spans="1:5" ht="14.25" hidden="1" customHeight="1" x14ac:dyDescent="0.25">
      <c r="A318" s="85">
        <v>44672</v>
      </c>
      <c r="B318" s="80" t="s">
        <v>302</v>
      </c>
      <c r="C318" s="86">
        <v>520000</v>
      </c>
      <c r="D318" s="91"/>
      <c r="E318" s="87">
        <v>-1371011.17</v>
      </c>
    </row>
    <row r="319" spans="1:5" ht="14.25" hidden="1" customHeight="1" x14ac:dyDescent="0.25">
      <c r="A319" s="85">
        <v>44672</v>
      </c>
      <c r="B319" s="80" t="s">
        <v>302</v>
      </c>
      <c r="C319" s="86">
        <v>1360468</v>
      </c>
      <c r="D319" s="91"/>
      <c r="E319" s="87">
        <v>-2731479.17</v>
      </c>
    </row>
    <row r="320" spans="1:5" ht="14.25" hidden="1" customHeight="1" x14ac:dyDescent="0.25">
      <c r="A320" s="85">
        <v>44672</v>
      </c>
      <c r="B320" s="80" t="s">
        <v>324</v>
      </c>
      <c r="C320" s="88">
        <v>129.79</v>
      </c>
      <c r="D320" s="91"/>
      <c r="E320" s="87">
        <v>-2731608.96</v>
      </c>
    </row>
    <row r="321" spans="1:5" ht="14.25" hidden="1" customHeight="1" x14ac:dyDescent="0.25">
      <c r="A321" s="85">
        <v>44672</v>
      </c>
      <c r="B321" s="80" t="s">
        <v>325</v>
      </c>
      <c r="C321" s="88">
        <v>27.26</v>
      </c>
      <c r="D321" s="91"/>
      <c r="E321" s="87">
        <v>-2731636.22</v>
      </c>
    </row>
    <row r="322" spans="1:5" ht="14.25" hidden="1" customHeight="1" x14ac:dyDescent="0.25">
      <c r="A322" s="85">
        <v>44672</v>
      </c>
      <c r="B322" s="80" t="s">
        <v>303</v>
      </c>
      <c r="C322" s="90"/>
      <c r="D322" s="89">
        <v>3900000</v>
      </c>
      <c r="E322" s="87">
        <v>1168363.78</v>
      </c>
    </row>
    <row r="323" spans="1:5" ht="14.25" hidden="1" customHeight="1" x14ac:dyDescent="0.25">
      <c r="A323" s="85">
        <v>44672</v>
      </c>
      <c r="B323" s="80" t="s">
        <v>306</v>
      </c>
      <c r="C323" s="90"/>
      <c r="D323" s="89">
        <v>1265741.98</v>
      </c>
      <c r="E323" s="87">
        <v>2434105.7599999998</v>
      </c>
    </row>
    <row r="324" spans="1:5" ht="14.25" hidden="1" customHeight="1" x14ac:dyDescent="0.25">
      <c r="A324" s="85">
        <v>44672</v>
      </c>
      <c r="B324" s="80" t="s">
        <v>303</v>
      </c>
      <c r="C324" s="90"/>
      <c r="D324" s="89">
        <v>3800000</v>
      </c>
      <c r="E324" s="87">
        <v>6234105.7599999998</v>
      </c>
    </row>
    <row r="325" spans="1:5" ht="14.25" hidden="1" customHeight="1" x14ac:dyDescent="0.25">
      <c r="A325" s="85">
        <v>44672</v>
      </c>
      <c r="B325" s="80" t="s">
        <v>350</v>
      </c>
      <c r="C325" s="86">
        <v>22501.9</v>
      </c>
      <c r="D325" s="91"/>
      <c r="E325" s="87">
        <v>6211603.8600000003</v>
      </c>
    </row>
    <row r="326" spans="1:5" ht="14.25" hidden="1" customHeight="1" x14ac:dyDescent="0.25">
      <c r="A326" s="85">
        <v>44672</v>
      </c>
      <c r="B326" s="80" t="s">
        <v>350</v>
      </c>
      <c r="C326" s="86">
        <v>23174.16</v>
      </c>
      <c r="D326" s="91"/>
      <c r="E326" s="87">
        <v>6188429.7000000002</v>
      </c>
    </row>
    <row r="327" spans="1:5" ht="14.25" hidden="1" customHeight="1" x14ac:dyDescent="0.25">
      <c r="A327" s="85">
        <v>44672</v>
      </c>
      <c r="B327" s="80" t="s">
        <v>350</v>
      </c>
      <c r="C327" s="86">
        <v>23449.16</v>
      </c>
      <c r="D327" s="91"/>
      <c r="E327" s="87">
        <v>6164980.54</v>
      </c>
    </row>
    <row r="328" spans="1:5" ht="14.25" hidden="1" customHeight="1" x14ac:dyDescent="0.25">
      <c r="A328" s="85">
        <v>44672</v>
      </c>
      <c r="B328" s="80" t="s">
        <v>339</v>
      </c>
      <c r="C328" s="86">
        <v>26259.8</v>
      </c>
      <c r="D328" s="91"/>
      <c r="E328" s="87">
        <v>6138720.7400000002</v>
      </c>
    </row>
    <row r="329" spans="1:5" ht="14.25" hidden="1" customHeight="1" x14ac:dyDescent="0.25">
      <c r="A329" s="85">
        <v>44672</v>
      </c>
      <c r="B329" s="80" t="s">
        <v>350</v>
      </c>
      <c r="C329" s="86">
        <v>29056.26</v>
      </c>
      <c r="D329" s="91"/>
      <c r="E329" s="87">
        <v>6109664.4800000004</v>
      </c>
    </row>
    <row r="330" spans="1:5" ht="14.25" hidden="1" customHeight="1" x14ac:dyDescent="0.25">
      <c r="A330" s="85">
        <v>44672</v>
      </c>
      <c r="B330" s="80" t="s">
        <v>350</v>
      </c>
      <c r="C330" s="86">
        <v>33319</v>
      </c>
      <c r="D330" s="91"/>
      <c r="E330" s="87">
        <v>6076345.4800000004</v>
      </c>
    </row>
    <row r="331" spans="1:5" ht="14.25" hidden="1" customHeight="1" x14ac:dyDescent="0.25">
      <c r="A331" s="85">
        <v>44672</v>
      </c>
      <c r="B331" s="80" t="s">
        <v>339</v>
      </c>
      <c r="C331" s="86">
        <v>43974.879999999997</v>
      </c>
      <c r="D331" s="91"/>
      <c r="E331" s="87">
        <v>6032370.5999999996</v>
      </c>
    </row>
    <row r="332" spans="1:5" ht="14.25" hidden="1" customHeight="1" x14ac:dyDescent="0.25">
      <c r="A332" s="85">
        <v>44672</v>
      </c>
      <c r="B332" s="80" t="s">
        <v>348</v>
      </c>
      <c r="C332" s="86">
        <v>59021.02</v>
      </c>
      <c r="D332" s="91"/>
      <c r="E332" s="87">
        <v>5973349.5800000001</v>
      </c>
    </row>
    <row r="333" spans="1:5" ht="14.25" hidden="1" customHeight="1" x14ac:dyDescent="0.25">
      <c r="A333" s="85">
        <v>44672</v>
      </c>
      <c r="B333" s="80" t="s">
        <v>350</v>
      </c>
      <c r="C333" s="86">
        <v>68266.5</v>
      </c>
      <c r="D333" s="91"/>
      <c r="E333" s="87">
        <v>5905083.0800000001</v>
      </c>
    </row>
    <row r="334" spans="1:5" ht="14.25" hidden="1" customHeight="1" x14ac:dyDescent="0.25">
      <c r="A334" s="85">
        <v>44672</v>
      </c>
      <c r="B334" s="80" t="s">
        <v>303</v>
      </c>
      <c r="C334" s="90"/>
      <c r="D334" s="89">
        <v>3500000</v>
      </c>
      <c r="E334" s="87">
        <v>9405083.0800000001</v>
      </c>
    </row>
    <row r="335" spans="1:5" ht="14.25" hidden="1" customHeight="1" x14ac:dyDescent="0.25">
      <c r="A335" s="85">
        <v>44672</v>
      </c>
      <c r="B335" s="80" t="s">
        <v>302</v>
      </c>
      <c r="C335" s="86">
        <v>61776.27</v>
      </c>
      <c r="D335" s="91"/>
      <c r="E335" s="87">
        <v>9343306.8100000005</v>
      </c>
    </row>
    <row r="336" spans="1:5" ht="14.25" hidden="1" customHeight="1" x14ac:dyDescent="0.25">
      <c r="A336" s="85">
        <v>44672</v>
      </c>
      <c r="B336" s="80" t="s">
        <v>303</v>
      </c>
      <c r="C336" s="90"/>
      <c r="D336" s="89">
        <v>133555.97</v>
      </c>
      <c r="E336" s="87">
        <v>9476862.7799999993</v>
      </c>
    </row>
    <row r="337" spans="1:5" ht="14.25" hidden="1" customHeight="1" x14ac:dyDescent="0.25">
      <c r="A337" s="85">
        <v>44672</v>
      </c>
      <c r="B337" s="80" t="s">
        <v>302</v>
      </c>
      <c r="C337" s="86">
        <v>300000</v>
      </c>
      <c r="D337" s="91"/>
      <c r="E337" s="87">
        <v>9176862.7799999993</v>
      </c>
    </row>
    <row r="338" spans="1:5" ht="14.25" hidden="1" customHeight="1" x14ac:dyDescent="0.25">
      <c r="A338" s="85">
        <v>44672</v>
      </c>
      <c r="B338" s="80" t="s">
        <v>313</v>
      </c>
      <c r="C338" s="86">
        <v>75595.789999999994</v>
      </c>
      <c r="D338" s="91"/>
      <c r="E338" s="87">
        <v>9101266.9900000002</v>
      </c>
    </row>
    <row r="339" spans="1:5" ht="14.25" hidden="1" customHeight="1" x14ac:dyDescent="0.25">
      <c r="A339" s="85">
        <v>44672</v>
      </c>
      <c r="B339" s="80" t="s">
        <v>314</v>
      </c>
      <c r="C339" s="86">
        <v>20528.54</v>
      </c>
      <c r="D339" s="91"/>
      <c r="E339" s="87">
        <v>9080738.4499999993</v>
      </c>
    </row>
    <row r="340" spans="1:5" ht="14.25" hidden="1" customHeight="1" x14ac:dyDescent="0.25">
      <c r="A340" s="85">
        <v>44672</v>
      </c>
      <c r="B340" s="80" t="s">
        <v>323</v>
      </c>
      <c r="C340" s="86">
        <v>154341.4</v>
      </c>
      <c r="D340" s="91"/>
      <c r="E340" s="87">
        <v>8926397.0500000007</v>
      </c>
    </row>
    <row r="341" spans="1:5" ht="14.25" hidden="1" customHeight="1" x14ac:dyDescent="0.25">
      <c r="A341" s="85">
        <v>44672</v>
      </c>
      <c r="B341" s="80" t="s">
        <v>322</v>
      </c>
      <c r="C341" s="86">
        <v>6299.65</v>
      </c>
      <c r="D341" s="91"/>
      <c r="E341" s="87">
        <v>8920097.4000000004</v>
      </c>
    </row>
    <row r="342" spans="1:5" ht="14.25" hidden="1" customHeight="1" x14ac:dyDescent="0.25">
      <c r="A342" s="85">
        <v>44673</v>
      </c>
      <c r="B342" s="80" t="s">
        <v>302</v>
      </c>
      <c r="C342" s="86">
        <v>356000</v>
      </c>
      <c r="D342" s="91"/>
      <c r="E342" s="87">
        <v>8564097.4000000004</v>
      </c>
    </row>
    <row r="343" spans="1:5" ht="14.25" hidden="1" customHeight="1" x14ac:dyDescent="0.25">
      <c r="A343" s="85">
        <v>44673</v>
      </c>
      <c r="B343" s="80" t="s">
        <v>302</v>
      </c>
      <c r="C343" s="86">
        <v>402500</v>
      </c>
      <c r="D343" s="91"/>
      <c r="E343" s="87">
        <v>8161597.4000000004</v>
      </c>
    </row>
    <row r="344" spans="1:5" ht="14.25" hidden="1" customHeight="1" x14ac:dyDescent="0.25">
      <c r="A344" s="85">
        <v>44673</v>
      </c>
      <c r="B344" s="80" t="s">
        <v>302</v>
      </c>
      <c r="C344" s="86">
        <v>470000</v>
      </c>
      <c r="D344" s="91"/>
      <c r="E344" s="87">
        <v>7691597.4000000004</v>
      </c>
    </row>
    <row r="345" spans="1:5" ht="14.25" hidden="1" customHeight="1" x14ac:dyDescent="0.25">
      <c r="A345" s="85">
        <v>44673</v>
      </c>
      <c r="B345" s="80" t="s">
        <v>302</v>
      </c>
      <c r="C345" s="86">
        <v>1585000</v>
      </c>
      <c r="D345" s="91"/>
      <c r="E345" s="87">
        <v>6106597.4000000004</v>
      </c>
    </row>
    <row r="346" spans="1:5" ht="14.25" hidden="1" customHeight="1" x14ac:dyDescent="0.25">
      <c r="A346" s="85">
        <v>44673</v>
      </c>
      <c r="B346" s="80" t="s">
        <v>324</v>
      </c>
      <c r="C346" s="88">
        <v>590</v>
      </c>
      <c r="D346" s="91"/>
      <c r="E346" s="87">
        <v>6106007.4000000004</v>
      </c>
    </row>
    <row r="347" spans="1:5" ht="14.25" hidden="1" customHeight="1" x14ac:dyDescent="0.25">
      <c r="A347" s="85">
        <v>44673</v>
      </c>
      <c r="B347" s="80" t="s">
        <v>325</v>
      </c>
      <c r="C347" s="88">
        <v>123.9</v>
      </c>
      <c r="D347" s="91"/>
      <c r="E347" s="87">
        <v>6105883.5</v>
      </c>
    </row>
    <row r="348" spans="1:5" ht="14.25" hidden="1" customHeight="1" x14ac:dyDescent="0.25">
      <c r="A348" s="85">
        <v>44673</v>
      </c>
      <c r="B348" s="80" t="s">
        <v>331</v>
      </c>
      <c r="C348" s="90"/>
      <c r="D348" s="89">
        <v>12000000</v>
      </c>
      <c r="E348" s="87">
        <v>18105883.5</v>
      </c>
    </row>
    <row r="349" spans="1:5" ht="14.25" hidden="1" customHeight="1" x14ac:dyDescent="0.25">
      <c r="A349" s="85">
        <v>44673</v>
      </c>
      <c r="B349" s="80" t="s">
        <v>303</v>
      </c>
      <c r="C349" s="90"/>
      <c r="D349" s="89">
        <v>1000000</v>
      </c>
      <c r="E349" s="87">
        <v>19105883.5</v>
      </c>
    </row>
    <row r="350" spans="1:5" ht="14.25" hidden="1" customHeight="1" x14ac:dyDescent="0.25">
      <c r="A350" s="85">
        <v>44673</v>
      </c>
      <c r="B350" s="80" t="s">
        <v>349</v>
      </c>
      <c r="C350" s="86">
        <v>9000001</v>
      </c>
      <c r="D350" s="91"/>
      <c r="E350" s="87">
        <v>10105882.5</v>
      </c>
    </row>
    <row r="351" spans="1:5" ht="14.25" hidden="1" customHeight="1" x14ac:dyDescent="0.25">
      <c r="A351" s="85">
        <v>44673</v>
      </c>
      <c r="B351" s="80" t="s">
        <v>349</v>
      </c>
      <c r="C351" s="86">
        <v>9000002</v>
      </c>
      <c r="D351" s="91"/>
      <c r="E351" s="87">
        <v>1105880.5</v>
      </c>
    </row>
    <row r="352" spans="1:5" ht="14.25" hidden="1" customHeight="1" x14ac:dyDescent="0.25">
      <c r="A352" s="85">
        <v>44673</v>
      </c>
      <c r="B352" s="80" t="s">
        <v>303</v>
      </c>
      <c r="C352" s="90"/>
      <c r="D352" s="89">
        <v>3500000</v>
      </c>
      <c r="E352" s="87">
        <v>4605880.5</v>
      </c>
    </row>
    <row r="353" spans="1:6" ht="14.25" hidden="1" customHeight="1" x14ac:dyDescent="0.25">
      <c r="A353" s="85">
        <v>44673</v>
      </c>
      <c r="B353" s="80" t="s">
        <v>336</v>
      </c>
      <c r="C353" s="90"/>
      <c r="D353" s="89">
        <v>560000</v>
      </c>
      <c r="E353" s="87">
        <v>5165880.5</v>
      </c>
    </row>
    <row r="354" spans="1:6" ht="14.25" hidden="1" customHeight="1" x14ac:dyDescent="0.25">
      <c r="A354" s="85">
        <v>44673</v>
      </c>
      <c r="B354" s="80" t="s">
        <v>305</v>
      </c>
      <c r="C354" s="90"/>
      <c r="D354" s="89">
        <v>4300000</v>
      </c>
      <c r="E354" s="87">
        <v>9465880.5</v>
      </c>
    </row>
    <row r="355" spans="1:6" ht="14.25" hidden="1" customHeight="1" x14ac:dyDescent="0.25">
      <c r="A355" s="85">
        <v>44673</v>
      </c>
      <c r="B355" s="80" t="s">
        <v>349</v>
      </c>
      <c r="C355" s="86">
        <v>9000003</v>
      </c>
      <c r="D355" s="91"/>
      <c r="E355" s="87">
        <v>465877.5</v>
      </c>
    </row>
    <row r="356" spans="1:6" ht="14.25" hidden="1" customHeight="1" x14ac:dyDescent="0.25">
      <c r="A356" s="85">
        <v>44673</v>
      </c>
      <c r="B356" s="80" t="s">
        <v>303</v>
      </c>
      <c r="C356" s="90"/>
      <c r="D356" s="89">
        <v>3000000</v>
      </c>
      <c r="E356" s="87">
        <v>3465877.5</v>
      </c>
    </row>
    <row r="357" spans="1:6" ht="14.25" hidden="1" customHeight="1" x14ac:dyDescent="0.25">
      <c r="A357" s="85">
        <v>44673</v>
      </c>
      <c r="B357" s="80" t="s">
        <v>331</v>
      </c>
      <c r="C357" s="90"/>
      <c r="D357" s="89">
        <v>1200000</v>
      </c>
      <c r="E357" s="87">
        <v>4665877.5</v>
      </c>
    </row>
    <row r="358" spans="1:6" ht="14.25" hidden="1" customHeight="1" x14ac:dyDescent="0.25">
      <c r="A358" s="85">
        <v>44673</v>
      </c>
      <c r="B358" s="80" t="s">
        <v>306</v>
      </c>
      <c r="C358" s="90"/>
      <c r="D358" s="89">
        <v>232121.45</v>
      </c>
      <c r="E358" s="87">
        <v>4897998.95</v>
      </c>
    </row>
    <row r="359" spans="1:6" ht="14.25" hidden="1" customHeight="1" x14ac:dyDescent="0.25">
      <c r="A359" s="85">
        <v>44673</v>
      </c>
      <c r="B359" s="80" t="s">
        <v>336</v>
      </c>
      <c r="C359" s="90"/>
      <c r="D359" s="89">
        <v>1450000</v>
      </c>
      <c r="E359" s="87">
        <v>6347998.9500000002</v>
      </c>
    </row>
    <row r="360" spans="1:6" ht="14.25" hidden="1" customHeight="1" x14ac:dyDescent="0.25">
      <c r="A360" s="85">
        <v>44673</v>
      </c>
      <c r="B360" s="80" t="s">
        <v>329</v>
      </c>
      <c r="C360" s="90"/>
      <c r="D360" s="89">
        <v>1000</v>
      </c>
      <c r="E360" s="87">
        <v>6348998.9500000002</v>
      </c>
    </row>
    <row r="361" spans="1:6" ht="14.25" hidden="1" customHeight="1" x14ac:dyDescent="0.25">
      <c r="A361" s="85">
        <v>44673</v>
      </c>
      <c r="B361" s="80" t="s">
        <v>329</v>
      </c>
      <c r="C361" s="90"/>
      <c r="D361" s="89">
        <v>3956413.18</v>
      </c>
      <c r="E361" s="87">
        <v>10305412.130000001</v>
      </c>
    </row>
    <row r="362" spans="1:6" ht="14.25" hidden="1" customHeight="1" x14ac:dyDescent="0.25">
      <c r="A362" s="85">
        <v>44673</v>
      </c>
      <c r="B362" s="80" t="s">
        <v>349</v>
      </c>
      <c r="C362" s="86">
        <v>9800000</v>
      </c>
      <c r="D362" s="91"/>
      <c r="E362" s="87">
        <v>505412.13</v>
      </c>
    </row>
    <row r="363" spans="1:6" ht="14.25" hidden="1" customHeight="1" x14ac:dyDescent="0.25">
      <c r="A363" s="85">
        <v>44673</v>
      </c>
      <c r="B363" s="80" t="s">
        <v>303</v>
      </c>
      <c r="C363" s="90"/>
      <c r="D363" s="89">
        <v>1000000</v>
      </c>
      <c r="E363" s="87">
        <v>1505412.13</v>
      </c>
    </row>
    <row r="364" spans="1:6" ht="14.25" hidden="1" customHeight="1" x14ac:dyDescent="0.25">
      <c r="A364" s="85">
        <v>44673</v>
      </c>
      <c r="B364" s="80" t="s">
        <v>305</v>
      </c>
      <c r="C364" s="86">
        <v>80000</v>
      </c>
      <c r="D364" s="91"/>
      <c r="E364" s="87">
        <v>1425412.13</v>
      </c>
      <c r="F364" s="82" t="s">
        <v>357</v>
      </c>
    </row>
    <row r="365" spans="1:6" ht="14.25" hidden="1" customHeight="1" x14ac:dyDescent="0.25">
      <c r="A365" s="85">
        <v>44673</v>
      </c>
      <c r="B365" s="80" t="s">
        <v>348</v>
      </c>
      <c r="C365" s="86">
        <v>59718.13</v>
      </c>
      <c r="D365" s="91"/>
      <c r="E365" s="87">
        <v>1365694</v>
      </c>
    </row>
    <row r="366" spans="1:6" ht="14.25" hidden="1" customHeight="1" x14ac:dyDescent="0.25">
      <c r="A366" s="85">
        <v>44673</v>
      </c>
      <c r="B366" s="80" t="s">
        <v>302</v>
      </c>
      <c r="C366" s="86">
        <v>56000</v>
      </c>
      <c r="D366" s="91"/>
      <c r="E366" s="87">
        <v>1309694</v>
      </c>
    </row>
    <row r="367" spans="1:6" ht="14.25" hidden="1" customHeight="1" x14ac:dyDescent="0.25">
      <c r="A367" s="85">
        <v>44673</v>
      </c>
      <c r="B367" s="80" t="s">
        <v>303</v>
      </c>
      <c r="C367" s="90"/>
      <c r="D367" s="89">
        <v>178082.2</v>
      </c>
      <c r="E367" s="87">
        <v>1487776.2</v>
      </c>
    </row>
    <row r="368" spans="1:6" ht="14.25" hidden="1" customHeight="1" x14ac:dyDescent="0.25">
      <c r="A368" s="85">
        <v>44673</v>
      </c>
      <c r="B368" s="80" t="s">
        <v>302</v>
      </c>
      <c r="C368" s="86">
        <v>15000</v>
      </c>
      <c r="D368" s="91"/>
      <c r="E368" s="87">
        <v>1472776.2</v>
      </c>
    </row>
    <row r="369" spans="1:6" ht="14.25" hidden="1" customHeight="1" x14ac:dyDescent="0.25">
      <c r="A369" s="85">
        <v>44673</v>
      </c>
      <c r="B369" s="80" t="s">
        <v>302</v>
      </c>
      <c r="C369" s="86">
        <v>113051</v>
      </c>
      <c r="D369" s="91"/>
      <c r="E369" s="87">
        <v>1359725.2</v>
      </c>
    </row>
    <row r="370" spans="1:6" ht="14.25" hidden="1" customHeight="1" x14ac:dyDescent="0.25">
      <c r="A370" s="85">
        <v>44673</v>
      </c>
      <c r="B370" s="80" t="s">
        <v>319</v>
      </c>
      <c r="C370" s="90"/>
      <c r="D370" s="89">
        <v>4150000</v>
      </c>
      <c r="E370" s="87">
        <v>5509725.2000000002</v>
      </c>
    </row>
    <row r="371" spans="1:6" ht="14.25" hidden="1" customHeight="1" x14ac:dyDescent="0.25">
      <c r="A371" s="85">
        <v>44673</v>
      </c>
      <c r="B371" s="80" t="s">
        <v>330</v>
      </c>
      <c r="C371" s="86">
        <v>120000</v>
      </c>
      <c r="D371" s="91"/>
      <c r="E371" s="87">
        <v>5389725.2000000002</v>
      </c>
    </row>
    <row r="372" spans="1:6" ht="14.25" hidden="1" customHeight="1" x14ac:dyDescent="0.25">
      <c r="A372" s="85">
        <v>44673</v>
      </c>
      <c r="B372" s="80" t="s">
        <v>320</v>
      </c>
      <c r="C372" s="86">
        <v>200000</v>
      </c>
      <c r="D372" s="91"/>
      <c r="E372" s="87">
        <v>5189725.2</v>
      </c>
    </row>
    <row r="373" spans="1:6" ht="14.25" hidden="1" customHeight="1" x14ac:dyDescent="0.25">
      <c r="A373" s="85">
        <v>44673</v>
      </c>
      <c r="B373" s="80" t="s">
        <v>305</v>
      </c>
      <c r="C373" s="86">
        <v>400000</v>
      </c>
      <c r="D373" s="91"/>
      <c r="E373" s="87">
        <v>4789725.2</v>
      </c>
      <c r="F373" s="82" t="s">
        <v>357</v>
      </c>
    </row>
    <row r="374" spans="1:6" ht="14.25" hidden="1" customHeight="1" x14ac:dyDescent="0.25">
      <c r="A374" s="85">
        <v>44673</v>
      </c>
      <c r="B374" s="80" t="s">
        <v>331</v>
      </c>
      <c r="C374" s="86">
        <v>2900000</v>
      </c>
      <c r="D374" s="91"/>
      <c r="E374" s="87">
        <v>1889725.2</v>
      </c>
    </row>
    <row r="375" spans="1:6" ht="14.25" hidden="1" customHeight="1" x14ac:dyDescent="0.25">
      <c r="A375" s="85">
        <v>44673</v>
      </c>
      <c r="B375" s="80" t="s">
        <v>302</v>
      </c>
      <c r="C375" s="86">
        <v>106654.38</v>
      </c>
      <c r="D375" s="91"/>
      <c r="E375" s="87">
        <v>1783070.82</v>
      </c>
    </row>
    <row r="376" spans="1:6" ht="14.25" hidden="1" customHeight="1" x14ac:dyDescent="0.25">
      <c r="A376" s="85">
        <v>44673</v>
      </c>
      <c r="B376" s="80" t="s">
        <v>314</v>
      </c>
      <c r="C376" s="86">
        <v>244831.72</v>
      </c>
      <c r="D376" s="91"/>
      <c r="E376" s="87">
        <v>1538239.1</v>
      </c>
    </row>
    <row r="377" spans="1:6" ht="14.25" hidden="1" customHeight="1" x14ac:dyDescent="0.25">
      <c r="A377" s="85">
        <v>44673</v>
      </c>
      <c r="B377" s="80" t="s">
        <v>313</v>
      </c>
      <c r="C377" s="86">
        <v>103005.7</v>
      </c>
      <c r="D377" s="91"/>
      <c r="E377" s="87">
        <v>1435233.4</v>
      </c>
    </row>
    <row r="378" spans="1:6" ht="14.25" hidden="1" customHeight="1" x14ac:dyDescent="0.25">
      <c r="A378" s="85">
        <v>44673</v>
      </c>
      <c r="B378" s="80" t="s">
        <v>324</v>
      </c>
      <c r="C378" s="88">
        <v>20</v>
      </c>
      <c r="D378" s="91"/>
      <c r="E378" s="87">
        <v>1435213.4</v>
      </c>
    </row>
    <row r="379" spans="1:6" ht="14.25" hidden="1" customHeight="1" x14ac:dyDescent="0.25">
      <c r="A379" s="85">
        <v>44673</v>
      </c>
      <c r="B379" s="80" t="s">
        <v>325</v>
      </c>
      <c r="C379" s="88">
        <v>4.2</v>
      </c>
      <c r="D379" s="91"/>
      <c r="E379" s="87">
        <v>1435209.2</v>
      </c>
    </row>
    <row r="380" spans="1:6" ht="14.25" hidden="1" customHeight="1" x14ac:dyDescent="0.25">
      <c r="A380" s="85">
        <v>44673</v>
      </c>
      <c r="B380" s="80" t="s">
        <v>324</v>
      </c>
      <c r="C380" s="88">
        <v>100</v>
      </c>
      <c r="D380" s="91"/>
      <c r="E380" s="87">
        <v>1435109.2</v>
      </c>
    </row>
    <row r="381" spans="1:6" ht="14.25" hidden="1" customHeight="1" x14ac:dyDescent="0.25">
      <c r="A381" s="85">
        <v>44673</v>
      </c>
      <c r="B381" s="80" t="s">
        <v>325</v>
      </c>
      <c r="C381" s="88">
        <v>21</v>
      </c>
      <c r="D381" s="91"/>
      <c r="E381" s="87">
        <v>1435088.2</v>
      </c>
    </row>
    <row r="382" spans="1:6" ht="14.25" hidden="1" customHeight="1" x14ac:dyDescent="0.25">
      <c r="A382" s="85">
        <v>44673</v>
      </c>
      <c r="B382" s="80" t="s">
        <v>324</v>
      </c>
      <c r="C382" s="88">
        <v>100</v>
      </c>
      <c r="D382" s="91"/>
      <c r="E382" s="87">
        <v>1434988.2</v>
      </c>
    </row>
    <row r="383" spans="1:6" ht="14.25" hidden="1" customHeight="1" x14ac:dyDescent="0.25">
      <c r="A383" s="85">
        <v>44673</v>
      </c>
      <c r="B383" s="80" t="s">
        <v>325</v>
      </c>
      <c r="C383" s="88">
        <v>21</v>
      </c>
      <c r="D383" s="91"/>
      <c r="E383" s="87">
        <v>1434967.2</v>
      </c>
    </row>
    <row r="384" spans="1:6" ht="14.25" hidden="1" customHeight="1" x14ac:dyDescent="0.25">
      <c r="A384" s="85">
        <v>44673</v>
      </c>
      <c r="B384" s="80" t="s">
        <v>323</v>
      </c>
      <c r="C384" s="86">
        <v>210303.31</v>
      </c>
      <c r="D384" s="91"/>
      <c r="E384" s="87">
        <v>1224663.8899999999</v>
      </c>
    </row>
    <row r="385" spans="1:6" ht="14.25" hidden="1" customHeight="1" x14ac:dyDescent="0.25">
      <c r="A385" s="85">
        <v>44673</v>
      </c>
      <c r="B385" s="80" t="s">
        <v>322</v>
      </c>
      <c r="C385" s="86">
        <v>8583.81</v>
      </c>
      <c r="D385" s="91"/>
      <c r="E385" s="87">
        <v>1216080.08</v>
      </c>
    </row>
    <row r="386" spans="1:6" ht="14.25" hidden="1" customHeight="1" x14ac:dyDescent="0.25">
      <c r="A386" s="85">
        <v>44676</v>
      </c>
      <c r="B386" s="80" t="s">
        <v>340</v>
      </c>
      <c r="C386" s="86">
        <v>242881.72</v>
      </c>
      <c r="D386" s="91"/>
      <c r="E386" s="87">
        <v>973198.36</v>
      </c>
    </row>
    <row r="387" spans="1:6" ht="14.25" hidden="1" customHeight="1" x14ac:dyDescent="0.25">
      <c r="A387" s="85">
        <v>44676</v>
      </c>
      <c r="B387" s="80" t="s">
        <v>340</v>
      </c>
      <c r="C387" s="86">
        <v>124969.93</v>
      </c>
      <c r="D387" s="91"/>
      <c r="E387" s="87">
        <v>848228.43</v>
      </c>
    </row>
    <row r="388" spans="1:6" ht="14.25" hidden="1" customHeight="1" x14ac:dyDescent="0.25">
      <c r="A388" s="85">
        <v>44676</v>
      </c>
      <c r="B388" s="80" t="s">
        <v>302</v>
      </c>
      <c r="C388" s="86">
        <v>250000</v>
      </c>
      <c r="D388" s="91"/>
      <c r="E388" s="87">
        <v>598228.43000000005</v>
      </c>
    </row>
    <row r="389" spans="1:6" ht="14.25" hidden="1" customHeight="1" x14ac:dyDescent="0.25">
      <c r="A389" s="85">
        <v>44676</v>
      </c>
      <c r="B389" s="80" t="s">
        <v>324</v>
      </c>
      <c r="C389" s="88">
        <v>590</v>
      </c>
      <c r="D389" s="91"/>
      <c r="E389" s="87">
        <v>597638.43000000005</v>
      </c>
    </row>
    <row r="390" spans="1:6" ht="14.25" hidden="1" customHeight="1" x14ac:dyDescent="0.25">
      <c r="A390" s="85">
        <v>44676</v>
      </c>
      <c r="B390" s="80" t="s">
        <v>325</v>
      </c>
      <c r="C390" s="88">
        <v>123.9</v>
      </c>
      <c r="D390" s="91"/>
      <c r="E390" s="87">
        <v>597514.53</v>
      </c>
    </row>
    <row r="391" spans="1:6" ht="14.25" hidden="1" customHeight="1" x14ac:dyDescent="0.25">
      <c r="A391" s="85">
        <v>44676</v>
      </c>
      <c r="B391" s="80" t="s">
        <v>349</v>
      </c>
      <c r="C391" s="86">
        <v>65000</v>
      </c>
      <c r="D391" s="91"/>
      <c r="E391" s="87">
        <v>532514.53</v>
      </c>
    </row>
    <row r="392" spans="1:6" ht="14.25" hidden="1" customHeight="1" x14ac:dyDescent="0.25">
      <c r="A392" s="85">
        <v>44676</v>
      </c>
      <c r="B392" s="80" t="s">
        <v>332</v>
      </c>
      <c r="C392" s="90"/>
      <c r="D392" s="89">
        <v>140000</v>
      </c>
      <c r="E392" s="87">
        <v>672514.53</v>
      </c>
    </row>
    <row r="393" spans="1:6" ht="14.25" hidden="1" customHeight="1" x14ac:dyDescent="0.25">
      <c r="A393" s="85">
        <v>44676</v>
      </c>
      <c r="B393" s="80" t="s">
        <v>305</v>
      </c>
      <c r="C393" s="86">
        <v>310000</v>
      </c>
      <c r="D393" s="91"/>
      <c r="E393" s="87">
        <v>362514.53</v>
      </c>
      <c r="F393" s="82" t="s">
        <v>357</v>
      </c>
    </row>
    <row r="394" spans="1:6" ht="14.25" hidden="1" customHeight="1" x14ac:dyDescent="0.25">
      <c r="A394" s="85">
        <v>44676</v>
      </c>
      <c r="B394" s="80" t="s">
        <v>303</v>
      </c>
      <c r="C394" s="90"/>
      <c r="D394" s="89">
        <v>3772.49</v>
      </c>
      <c r="E394" s="87">
        <v>366287.02</v>
      </c>
    </row>
    <row r="395" spans="1:6" ht="14.25" hidden="1" customHeight="1" x14ac:dyDescent="0.25">
      <c r="A395" s="85">
        <v>44676</v>
      </c>
      <c r="B395" s="80" t="s">
        <v>305</v>
      </c>
      <c r="C395" s="86">
        <v>160000</v>
      </c>
      <c r="D395" s="91"/>
      <c r="E395" s="87">
        <v>206287.02</v>
      </c>
      <c r="F395" s="82" t="s">
        <v>357</v>
      </c>
    </row>
    <row r="396" spans="1:6" ht="14.25" hidden="1" customHeight="1" x14ac:dyDescent="0.25">
      <c r="A396" s="85">
        <v>44676</v>
      </c>
      <c r="B396" s="80" t="s">
        <v>303</v>
      </c>
      <c r="C396" s="90"/>
      <c r="D396" s="89">
        <v>1500000</v>
      </c>
      <c r="E396" s="87">
        <v>1706287.02</v>
      </c>
    </row>
    <row r="397" spans="1:6" ht="14.25" hidden="1" customHeight="1" x14ac:dyDescent="0.25">
      <c r="A397" s="85">
        <v>44676</v>
      </c>
      <c r="B397" s="80" t="s">
        <v>305</v>
      </c>
      <c r="C397" s="86">
        <v>1500000</v>
      </c>
      <c r="D397" s="91"/>
      <c r="E397" s="87">
        <v>206287.02</v>
      </c>
      <c r="F397" s="82" t="s">
        <v>357</v>
      </c>
    </row>
    <row r="398" spans="1:6" ht="14.25" hidden="1" customHeight="1" x14ac:dyDescent="0.25">
      <c r="A398" s="85">
        <v>44676</v>
      </c>
      <c r="B398" s="80" t="s">
        <v>348</v>
      </c>
      <c r="C398" s="86">
        <v>177955.49</v>
      </c>
      <c r="D398" s="91"/>
      <c r="E398" s="87">
        <v>28331.53</v>
      </c>
    </row>
    <row r="399" spans="1:6" ht="14.25" hidden="1" customHeight="1" x14ac:dyDescent="0.25">
      <c r="A399" s="85">
        <v>44676</v>
      </c>
      <c r="B399" s="80" t="s">
        <v>302</v>
      </c>
      <c r="C399" s="86">
        <v>15582.34</v>
      </c>
      <c r="D399" s="91"/>
      <c r="E399" s="87">
        <v>12749.19</v>
      </c>
    </row>
    <row r="400" spans="1:6" ht="14.25" hidden="1" customHeight="1" x14ac:dyDescent="0.25">
      <c r="A400" s="85">
        <v>44676</v>
      </c>
      <c r="B400" s="80" t="s">
        <v>302</v>
      </c>
      <c r="C400" s="86">
        <v>100000</v>
      </c>
      <c r="D400" s="91"/>
      <c r="E400" s="87">
        <v>-87250.81</v>
      </c>
    </row>
    <row r="401" spans="1:6" ht="14.25" hidden="1" customHeight="1" x14ac:dyDescent="0.25">
      <c r="A401" s="85">
        <v>44676</v>
      </c>
      <c r="B401" s="80" t="s">
        <v>314</v>
      </c>
      <c r="C401" s="86">
        <v>18997.54</v>
      </c>
      <c r="D401" s="91"/>
      <c r="E401" s="87">
        <v>-106248.35</v>
      </c>
    </row>
    <row r="402" spans="1:6" ht="14.25" hidden="1" customHeight="1" x14ac:dyDescent="0.25">
      <c r="A402" s="85">
        <v>44676</v>
      </c>
      <c r="B402" s="80" t="s">
        <v>313</v>
      </c>
      <c r="C402" s="86">
        <v>9022.6299999999992</v>
      </c>
      <c r="D402" s="91"/>
      <c r="E402" s="87">
        <v>-115270.98</v>
      </c>
    </row>
    <row r="403" spans="1:6" ht="14.25" hidden="1" customHeight="1" x14ac:dyDescent="0.25">
      <c r="A403" s="85">
        <v>44676</v>
      </c>
      <c r="B403" s="80" t="s">
        <v>322</v>
      </c>
      <c r="C403" s="88">
        <v>751.89</v>
      </c>
      <c r="D403" s="91"/>
      <c r="E403" s="87">
        <v>-116022.87</v>
      </c>
    </row>
    <row r="404" spans="1:6" ht="14.25" hidden="1" customHeight="1" x14ac:dyDescent="0.25">
      <c r="A404" s="85">
        <v>44676</v>
      </c>
      <c r="B404" s="80" t="s">
        <v>323</v>
      </c>
      <c r="C404" s="86">
        <v>18421.21</v>
      </c>
      <c r="D404" s="91"/>
      <c r="E404" s="87">
        <v>-134444.07999999999</v>
      </c>
    </row>
    <row r="405" spans="1:6" ht="14.25" hidden="1" customHeight="1" x14ac:dyDescent="0.25">
      <c r="A405" s="85">
        <v>44677</v>
      </c>
      <c r="B405" s="80" t="s">
        <v>324</v>
      </c>
      <c r="C405" s="88">
        <v>590</v>
      </c>
      <c r="D405" s="91"/>
      <c r="E405" s="87">
        <v>-135034.07999999999</v>
      </c>
    </row>
    <row r="406" spans="1:6" ht="14.25" hidden="1" customHeight="1" x14ac:dyDescent="0.25">
      <c r="A406" s="85">
        <v>44677</v>
      </c>
      <c r="B406" s="80" t="s">
        <v>325</v>
      </c>
      <c r="C406" s="88">
        <v>123.9</v>
      </c>
      <c r="D406" s="91"/>
      <c r="E406" s="87">
        <v>-135157.98000000001</v>
      </c>
    </row>
    <row r="407" spans="1:6" ht="14.25" hidden="1" customHeight="1" x14ac:dyDescent="0.25">
      <c r="A407" s="85">
        <v>44677</v>
      </c>
      <c r="B407" s="80" t="s">
        <v>304</v>
      </c>
      <c r="C407" s="90"/>
      <c r="D407" s="89">
        <v>100000</v>
      </c>
      <c r="E407" s="87">
        <v>-35157.980000000003</v>
      </c>
    </row>
    <row r="408" spans="1:6" ht="14.25" hidden="1" customHeight="1" x14ac:dyDescent="0.25">
      <c r="A408" s="85">
        <v>44677</v>
      </c>
      <c r="B408" s="80" t="s">
        <v>304</v>
      </c>
      <c r="C408" s="90"/>
      <c r="D408" s="89">
        <v>100000</v>
      </c>
      <c r="E408" s="87">
        <v>64842.02</v>
      </c>
    </row>
    <row r="409" spans="1:6" ht="14.25" hidden="1" customHeight="1" x14ac:dyDescent="0.25">
      <c r="A409" s="85">
        <v>44677</v>
      </c>
      <c r="B409" s="80" t="s">
        <v>332</v>
      </c>
      <c r="C409" s="90"/>
      <c r="D409" s="89">
        <v>950000</v>
      </c>
      <c r="E409" s="87">
        <v>1014842.02</v>
      </c>
    </row>
    <row r="410" spans="1:6" ht="14.25" hidden="1" customHeight="1" x14ac:dyDescent="0.25">
      <c r="A410" s="85">
        <v>44677</v>
      </c>
      <c r="B410" s="80" t="s">
        <v>319</v>
      </c>
      <c r="C410" s="86">
        <v>1000000</v>
      </c>
      <c r="D410" s="91"/>
      <c r="E410" s="87">
        <v>14842.02</v>
      </c>
    </row>
    <row r="411" spans="1:6" ht="14.25" hidden="1" customHeight="1" x14ac:dyDescent="0.25">
      <c r="A411" s="85">
        <v>44677</v>
      </c>
      <c r="B411" s="80" t="s">
        <v>335</v>
      </c>
      <c r="C411" s="90"/>
      <c r="D411" s="89">
        <v>260000</v>
      </c>
      <c r="E411" s="87">
        <v>274842.02</v>
      </c>
      <c r="F411" s="82" t="s">
        <v>357</v>
      </c>
    </row>
    <row r="412" spans="1:6" ht="14.25" hidden="1" customHeight="1" x14ac:dyDescent="0.25">
      <c r="A412" s="85">
        <v>44677</v>
      </c>
      <c r="B412" s="80" t="s">
        <v>320</v>
      </c>
      <c r="C412" s="86">
        <v>210000</v>
      </c>
      <c r="D412" s="91"/>
      <c r="E412" s="87">
        <v>64842.02</v>
      </c>
    </row>
    <row r="413" spans="1:6" ht="14.25" hidden="1" customHeight="1" x14ac:dyDescent="0.25">
      <c r="A413" s="85">
        <v>44677</v>
      </c>
      <c r="B413" s="80" t="s">
        <v>332</v>
      </c>
      <c r="C413" s="90"/>
      <c r="D413" s="89">
        <v>500000</v>
      </c>
      <c r="E413" s="87">
        <v>564842.02</v>
      </c>
    </row>
    <row r="414" spans="1:6" ht="14.25" hidden="1" customHeight="1" x14ac:dyDescent="0.25">
      <c r="A414" s="85">
        <v>44677</v>
      </c>
      <c r="B414" s="80" t="s">
        <v>302</v>
      </c>
      <c r="C414" s="86">
        <v>100000</v>
      </c>
      <c r="D414" s="91"/>
      <c r="E414" s="87">
        <v>464842.02</v>
      </c>
    </row>
    <row r="415" spans="1:6" ht="14.25" hidden="1" customHeight="1" x14ac:dyDescent="0.25">
      <c r="A415" s="85">
        <v>44677</v>
      </c>
      <c r="B415" s="80" t="s">
        <v>303</v>
      </c>
      <c r="C415" s="90"/>
      <c r="D415" s="89">
        <v>80345.47</v>
      </c>
      <c r="E415" s="87">
        <v>545187.49</v>
      </c>
    </row>
    <row r="416" spans="1:6" ht="14.25" hidden="1" customHeight="1" x14ac:dyDescent="0.25">
      <c r="A416" s="85">
        <v>44677</v>
      </c>
      <c r="B416" s="80" t="s">
        <v>313</v>
      </c>
      <c r="C416" s="86">
        <v>1682.07</v>
      </c>
      <c r="D416" s="91"/>
      <c r="E416" s="87">
        <v>543505.42000000004</v>
      </c>
    </row>
    <row r="417" spans="1:5" ht="14.25" hidden="1" customHeight="1" x14ac:dyDescent="0.25">
      <c r="A417" s="85">
        <v>44677</v>
      </c>
      <c r="B417" s="80" t="s">
        <v>314</v>
      </c>
      <c r="C417" s="86">
        <v>7979.32</v>
      </c>
      <c r="D417" s="91"/>
      <c r="E417" s="87">
        <v>535526.1</v>
      </c>
    </row>
    <row r="418" spans="1:5" ht="14.25" hidden="1" customHeight="1" x14ac:dyDescent="0.25">
      <c r="A418" s="85">
        <v>44677</v>
      </c>
      <c r="B418" s="80" t="s">
        <v>323</v>
      </c>
      <c r="C418" s="86">
        <v>3434.23</v>
      </c>
      <c r="D418" s="91"/>
      <c r="E418" s="87">
        <v>532091.87</v>
      </c>
    </row>
    <row r="419" spans="1:5" ht="14.25" hidden="1" customHeight="1" x14ac:dyDescent="0.25">
      <c r="A419" s="85">
        <v>44677</v>
      </c>
      <c r="B419" s="80" t="s">
        <v>322</v>
      </c>
      <c r="C419" s="88">
        <v>140.16999999999999</v>
      </c>
      <c r="D419" s="91"/>
      <c r="E419" s="87">
        <v>531951.69999999995</v>
      </c>
    </row>
    <row r="420" spans="1:5" ht="14.25" hidden="1" customHeight="1" x14ac:dyDescent="0.25">
      <c r="A420" s="85">
        <v>44678</v>
      </c>
      <c r="B420" s="80" t="s">
        <v>339</v>
      </c>
      <c r="C420" s="86">
        <v>29429.18</v>
      </c>
      <c r="D420" s="91"/>
      <c r="E420" s="87">
        <v>502522.52</v>
      </c>
    </row>
    <row r="421" spans="1:5" ht="14.25" hidden="1" customHeight="1" x14ac:dyDescent="0.25">
      <c r="A421" s="85">
        <v>44678</v>
      </c>
      <c r="B421" s="80" t="s">
        <v>339</v>
      </c>
      <c r="C421" s="86">
        <v>29587.439999999999</v>
      </c>
      <c r="D421" s="91"/>
      <c r="E421" s="87">
        <v>472935.08</v>
      </c>
    </row>
    <row r="422" spans="1:5" ht="14.25" hidden="1" customHeight="1" x14ac:dyDescent="0.25">
      <c r="A422" s="85">
        <v>44678</v>
      </c>
      <c r="B422" s="80" t="s">
        <v>348</v>
      </c>
      <c r="C422" s="86">
        <v>175487.92</v>
      </c>
      <c r="D422" s="91"/>
      <c r="E422" s="87">
        <v>297447.15999999997</v>
      </c>
    </row>
    <row r="423" spans="1:5" ht="14.25" hidden="1" customHeight="1" x14ac:dyDescent="0.25">
      <c r="A423" s="85">
        <v>44678</v>
      </c>
      <c r="B423" s="80" t="s">
        <v>348</v>
      </c>
      <c r="C423" s="86">
        <v>178288.41</v>
      </c>
      <c r="D423" s="91"/>
      <c r="E423" s="87">
        <v>119158.75</v>
      </c>
    </row>
    <row r="424" spans="1:5" ht="14.25" hidden="1" customHeight="1" x14ac:dyDescent="0.25">
      <c r="A424" s="85">
        <v>44678</v>
      </c>
      <c r="B424" s="80" t="s">
        <v>302</v>
      </c>
      <c r="C424" s="86">
        <v>500000</v>
      </c>
      <c r="D424" s="91"/>
      <c r="E424" s="87">
        <v>-380841.25</v>
      </c>
    </row>
    <row r="425" spans="1:5" ht="14.25" hidden="1" customHeight="1" x14ac:dyDescent="0.25">
      <c r="A425" s="85">
        <v>44678</v>
      </c>
      <c r="B425" s="80" t="s">
        <v>302</v>
      </c>
      <c r="C425" s="86">
        <v>500000</v>
      </c>
      <c r="D425" s="91"/>
      <c r="E425" s="87">
        <v>-880841.25</v>
      </c>
    </row>
    <row r="426" spans="1:5" ht="14.25" hidden="1" customHeight="1" x14ac:dyDescent="0.25">
      <c r="A426" s="85">
        <v>44678</v>
      </c>
      <c r="B426" s="80" t="s">
        <v>332</v>
      </c>
      <c r="C426" s="90"/>
      <c r="D426" s="89">
        <v>960000</v>
      </c>
      <c r="E426" s="87">
        <v>79158.75</v>
      </c>
    </row>
    <row r="427" spans="1:5" ht="14.25" hidden="1" customHeight="1" x14ac:dyDescent="0.25">
      <c r="A427" s="85">
        <v>44678</v>
      </c>
      <c r="B427" s="80" t="s">
        <v>348</v>
      </c>
      <c r="C427" s="86">
        <v>53195.07</v>
      </c>
      <c r="D427" s="91"/>
      <c r="E427" s="87">
        <v>25963.68</v>
      </c>
    </row>
    <row r="428" spans="1:5" ht="14.25" hidden="1" customHeight="1" x14ac:dyDescent="0.25">
      <c r="A428" s="85">
        <v>44678</v>
      </c>
      <c r="B428" s="80" t="s">
        <v>332</v>
      </c>
      <c r="C428" s="90"/>
      <c r="D428" s="89">
        <v>950000</v>
      </c>
      <c r="E428" s="87">
        <v>975963.68</v>
      </c>
    </row>
    <row r="429" spans="1:5" ht="14.25" hidden="1" customHeight="1" x14ac:dyDescent="0.25">
      <c r="A429" s="85">
        <v>44678</v>
      </c>
      <c r="B429" s="80" t="s">
        <v>351</v>
      </c>
      <c r="C429" s="86">
        <v>843966.48</v>
      </c>
      <c r="D429" s="91"/>
      <c r="E429" s="87">
        <v>131997.20000000001</v>
      </c>
    </row>
    <row r="430" spans="1:5" ht="14.25" hidden="1" customHeight="1" x14ac:dyDescent="0.25">
      <c r="A430" s="85">
        <v>44678</v>
      </c>
      <c r="B430" s="80" t="s">
        <v>320</v>
      </c>
      <c r="C430" s="86">
        <v>70000</v>
      </c>
      <c r="D430" s="91"/>
      <c r="E430" s="87">
        <v>61997.2</v>
      </c>
    </row>
    <row r="431" spans="1:5" ht="14.25" hidden="1" customHeight="1" x14ac:dyDescent="0.25">
      <c r="A431" s="85">
        <v>44678</v>
      </c>
      <c r="B431" s="80" t="s">
        <v>302</v>
      </c>
      <c r="C431" s="86">
        <v>4279.49</v>
      </c>
      <c r="D431" s="91"/>
      <c r="E431" s="87">
        <v>57717.71</v>
      </c>
    </row>
    <row r="432" spans="1:5" ht="14.25" hidden="1" customHeight="1" x14ac:dyDescent="0.25">
      <c r="A432" s="85">
        <v>44678</v>
      </c>
      <c r="B432" s="80" t="s">
        <v>302</v>
      </c>
      <c r="C432" s="86">
        <v>4279.49</v>
      </c>
      <c r="D432" s="91"/>
      <c r="E432" s="87">
        <v>53438.22</v>
      </c>
    </row>
    <row r="433" spans="1:5" ht="14.25" hidden="1" customHeight="1" x14ac:dyDescent="0.25">
      <c r="A433" s="85">
        <v>44678</v>
      </c>
      <c r="B433" s="80" t="s">
        <v>302</v>
      </c>
      <c r="C433" s="86">
        <v>1360468</v>
      </c>
      <c r="D433" s="91"/>
      <c r="E433" s="87">
        <v>-1307029.78</v>
      </c>
    </row>
    <row r="434" spans="1:5" ht="14.25" hidden="1" customHeight="1" x14ac:dyDescent="0.25">
      <c r="A434" s="85">
        <v>44678</v>
      </c>
      <c r="B434" s="80" t="s">
        <v>302</v>
      </c>
      <c r="C434" s="86">
        <v>1005566</v>
      </c>
      <c r="D434" s="91"/>
      <c r="E434" s="87">
        <v>-2312595.7799999998</v>
      </c>
    </row>
    <row r="435" spans="1:5" ht="14.25" hidden="1" customHeight="1" x14ac:dyDescent="0.25">
      <c r="A435" s="85">
        <v>44678</v>
      </c>
      <c r="B435" s="80" t="s">
        <v>314</v>
      </c>
      <c r="C435" s="86">
        <v>28548.75</v>
      </c>
      <c r="D435" s="91"/>
      <c r="E435" s="87">
        <v>-2341144.5299999998</v>
      </c>
    </row>
    <row r="436" spans="1:5" ht="14.25" hidden="1" customHeight="1" x14ac:dyDescent="0.25">
      <c r="A436" s="85">
        <v>44679</v>
      </c>
      <c r="B436" s="80" t="s">
        <v>302</v>
      </c>
      <c r="C436" s="86">
        <v>100000</v>
      </c>
      <c r="D436" s="91"/>
      <c r="E436" s="87">
        <v>-2441144.5299999998</v>
      </c>
    </row>
    <row r="437" spans="1:5" ht="14.25" hidden="1" customHeight="1" x14ac:dyDescent="0.25">
      <c r="A437" s="85">
        <v>44679</v>
      </c>
      <c r="B437" s="80" t="s">
        <v>302</v>
      </c>
      <c r="C437" s="86">
        <v>500000</v>
      </c>
      <c r="D437" s="91"/>
      <c r="E437" s="87">
        <v>-2941144.53</v>
      </c>
    </row>
    <row r="438" spans="1:5" ht="14.25" hidden="1" customHeight="1" x14ac:dyDescent="0.25">
      <c r="A438" s="85">
        <v>44679</v>
      </c>
      <c r="B438" s="80" t="s">
        <v>324</v>
      </c>
      <c r="C438" s="86">
        <v>2850</v>
      </c>
      <c r="D438" s="91"/>
      <c r="E438" s="87">
        <v>-2943994.53</v>
      </c>
    </row>
    <row r="439" spans="1:5" ht="14.25" hidden="1" customHeight="1" x14ac:dyDescent="0.25">
      <c r="A439" s="85">
        <v>44679</v>
      </c>
      <c r="B439" s="80" t="s">
        <v>325</v>
      </c>
      <c r="C439" s="88">
        <v>598.5</v>
      </c>
      <c r="D439" s="91"/>
      <c r="E439" s="87">
        <v>-2944593.03</v>
      </c>
    </row>
    <row r="440" spans="1:5" ht="14.25" hidden="1" customHeight="1" x14ac:dyDescent="0.25">
      <c r="A440" s="85">
        <v>44679</v>
      </c>
      <c r="B440" s="80" t="s">
        <v>328</v>
      </c>
      <c r="C440" s="88">
        <v>85.5</v>
      </c>
      <c r="D440" s="91"/>
      <c r="E440" s="87">
        <v>-2944678.53</v>
      </c>
    </row>
    <row r="441" spans="1:5" ht="14.25" hidden="1" customHeight="1" x14ac:dyDescent="0.25">
      <c r="A441" s="85">
        <v>44679</v>
      </c>
      <c r="B441" s="80" t="s">
        <v>324</v>
      </c>
      <c r="C441" s="86">
        <v>4810</v>
      </c>
      <c r="D441" s="91"/>
      <c r="E441" s="87">
        <v>-2949488.53</v>
      </c>
    </row>
    <row r="442" spans="1:5" ht="14.25" hidden="1" customHeight="1" x14ac:dyDescent="0.25">
      <c r="A442" s="85">
        <v>44679</v>
      </c>
      <c r="B442" s="80" t="s">
        <v>325</v>
      </c>
      <c r="C442" s="86">
        <v>1010.1</v>
      </c>
      <c r="D442" s="91"/>
      <c r="E442" s="87">
        <v>-2950498.63</v>
      </c>
    </row>
    <row r="443" spans="1:5" ht="14.25" hidden="1" customHeight="1" x14ac:dyDescent="0.25">
      <c r="A443" s="85">
        <v>44679</v>
      </c>
      <c r="B443" s="80" t="s">
        <v>328</v>
      </c>
      <c r="C443" s="88">
        <v>144.30000000000001</v>
      </c>
      <c r="D443" s="91"/>
      <c r="E443" s="87">
        <v>-2950642.93</v>
      </c>
    </row>
    <row r="444" spans="1:5" ht="14.25" hidden="1" customHeight="1" x14ac:dyDescent="0.25">
      <c r="A444" s="85">
        <v>44679</v>
      </c>
      <c r="B444" s="80" t="s">
        <v>331</v>
      </c>
      <c r="C444" s="90"/>
      <c r="D444" s="89">
        <v>2500000</v>
      </c>
      <c r="E444" s="87">
        <v>-450642.93</v>
      </c>
    </row>
    <row r="445" spans="1:5" ht="14.25" hidden="1" customHeight="1" x14ac:dyDescent="0.25">
      <c r="A445" s="85">
        <v>44679</v>
      </c>
      <c r="B445" s="80" t="s">
        <v>306</v>
      </c>
      <c r="C445" s="90"/>
      <c r="D445" s="92">
        <v>800</v>
      </c>
      <c r="E445" s="87">
        <v>-449842.93</v>
      </c>
    </row>
    <row r="446" spans="1:5" ht="14.25" hidden="1" customHeight="1" x14ac:dyDescent="0.25">
      <c r="A446" s="85">
        <v>44679</v>
      </c>
      <c r="B446" s="80" t="s">
        <v>334</v>
      </c>
      <c r="C446" s="90"/>
      <c r="D446" s="89">
        <v>950000</v>
      </c>
      <c r="E446" s="87">
        <v>500157.07</v>
      </c>
    </row>
    <row r="447" spans="1:5" ht="14.25" hidden="1" customHeight="1" x14ac:dyDescent="0.25">
      <c r="A447" s="85">
        <v>44679</v>
      </c>
      <c r="B447" s="80" t="s">
        <v>348</v>
      </c>
      <c r="C447" s="86">
        <v>45478.76</v>
      </c>
      <c r="D447" s="91"/>
      <c r="E447" s="87">
        <v>454678.31</v>
      </c>
    </row>
    <row r="448" spans="1:5" ht="14.25" hidden="1" customHeight="1" x14ac:dyDescent="0.25">
      <c r="A448" s="85">
        <v>44679</v>
      </c>
      <c r="B448" s="80" t="s">
        <v>338</v>
      </c>
      <c r="C448" s="86">
        <v>123950.39999999999</v>
      </c>
      <c r="D448" s="91"/>
      <c r="E448" s="87">
        <v>330727.90999999997</v>
      </c>
    </row>
    <row r="449" spans="1:5" ht="14.25" hidden="1" customHeight="1" x14ac:dyDescent="0.25">
      <c r="A449" s="85">
        <v>44679</v>
      </c>
      <c r="B449" s="80" t="s">
        <v>337</v>
      </c>
      <c r="C449" s="86">
        <v>257425.88</v>
      </c>
      <c r="D449" s="91"/>
      <c r="E449" s="87">
        <v>73302.03</v>
      </c>
    </row>
    <row r="450" spans="1:5" ht="14.25" hidden="1" customHeight="1" x14ac:dyDescent="0.25">
      <c r="A450" s="85">
        <v>44679</v>
      </c>
      <c r="B450" s="80" t="s">
        <v>320</v>
      </c>
      <c r="C450" s="86">
        <v>50000</v>
      </c>
      <c r="D450" s="91"/>
      <c r="E450" s="87">
        <v>23302.03</v>
      </c>
    </row>
    <row r="451" spans="1:5" ht="14.25" hidden="1" customHeight="1" x14ac:dyDescent="0.25">
      <c r="A451" s="85">
        <v>44679</v>
      </c>
      <c r="B451" s="80" t="s">
        <v>313</v>
      </c>
      <c r="C451" s="88">
        <v>4.8</v>
      </c>
      <c r="D451" s="91"/>
      <c r="E451" s="87">
        <v>23297.23</v>
      </c>
    </row>
    <row r="452" spans="1:5" ht="14.25" hidden="1" customHeight="1" x14ac:dyDescent="0.25">
      <c r="A452" s="85">
        <v>44679</v>
      </c>
      <c r="B452" s="80" t="s">
        <v>314</v>
      </c>
      <c r="C452" s="86">
        <v>6518.12</v>
      </c>
      <c r="D452" s="91"/>
      <c r="E452" s="87">
        <v>16779.11</v>
      </c>
    </row>
    <row r="453" spans="1:5" ht="14.25" hidden="1" customHeight="1" x14ac:dyDescent="0.25">
      <c r="A453" s="85">
        <v>44679</v>
      </c>
      <c r="B453" s="80" t="s">
        <v>322</v>
      </c>
      <c r="C453" s="88">
        <v>0.4</v>
      </c>
      <c r="D453" s="91"/>
      <c r="E453" s="87">
        <v>16778.71</v>
      </c>
    </row>
    <row r="454" spans="1:5" ht="14.25" hidden="1" customHeight="1" x14ac:dyDescent="0.25">
      <c r="A454" s="85">
        <v>44679</v>
      </c>
      <c r="B454" s="80" t="s">
        <v>323</v>
      </c>
      <c r="C454" s="88">
        <v>9.8000000000000007</v>
      </c>
      <c r="D454" s="91"/>
      <c r="E454" s="87">
        <v>16768.91</v>
      </c>
    </row>
    <row r="455" spans="1:5" ht="14.25" hidden="1" customHeight="1" x14ac:dyDescent="0.25">
      <c r="A455" s="85">
        <v>44680</v>
      </c>
      <c r="B455" s="80" t="s">
        <v>303</v>
      </c>
      <c r="C455" s="90"/>
      <c r="D455" s="89">
        <v>279799.39</v>
      </c>
      <c r="E455" s="87">
        <v>296568.3</v>
      </c>
    </row>
    <row r="456" spans="1:5" ht="14.25" hidden="1" customHeight="1" x14ac:dyDescent="0.25">
      <c r="A456" s="85">
        <v>44680</v>
      </c>
      <c r="B456" s="80" t="s">
        <v>303</v>
      </c>
      <c r="C456" s="90"/>
      <c r="D456" s="89">
        <v>820561.26</v>
      </c>
      <c r="E456" s="87">
        <v>1117129.56</v>
      </c>
    </row>
    <row r="457" spans="1:5" ht="14.25" hidden="1" customHeight="1" x14ac:dyDescent="0.25">
      <c r="A457" s="85">
        <v>44680</v>
      </c>
      <c r="B457" s="80" t="s">
        <v>303</v>
      </c>
      <c r="C457" s="90"/>
      <c r="D457" s="89">
        <v>27102.95</v>
      </c>
      <c r="E457" s="87">
        <v>1144232.51</v>
      </c>
    </row>
    <row r="458" spans="1:5" ht="14.25" hidden="1" customHeight="1" x14ac:dyDescent="0.25">
      <c r="A458" s="85">
        <v>44680</v>
      </c>
      <c r="B458" s="80" t="s">
        <v>324</v>
      </c>
      <c r="C458" s="86">
        <v>6123.36</v>
      </c>
      <c r="D458" s="91"/>
      <c r="E458" s="87">
        <v>1138109.1499999999</v>
      </c>
    </row>
    <row r="459" spans="1:5" ht="14.25" hidden="1" customHeight="1" x14ac:dyDescent="0.25">
      <c r="A459" s="85">
        <v>44680</v>
      </c>
      <c r="B459" s="80" t="s">
        <v>325</v>
      </c>
      <c r="C459" s="86">
        <v>1285.9100000000001</v>
      </c>
      <c r="D459" s="91"/>
      <c r="E459" s="87">
        <v>1136823.24</v>
      </c>
    </row>
    <row r="460" spans="1:5" ht="14.25" hidden="1" customHeight="1" x14ac:dyDescent="0.25">
      <c r="A460" s="85">
        <v>44680</v>
      </c>
      <c r="B460" s="80" t="s">
        <v>328</v>
      </c>
      <c r="C460" s="88">
        <v>183.7</v>
      </c>
      <c r="D460" s="91"/>
      <c r="E460" s="87">
        <v>1136639.54</v>
      </c>
    </row>
    <row r="461" spans="1:5" ht="14.25" hidden="1" customHeight="1" x14ac:dyDescent="0.25">
      <c r="A461" s="85">
        <v>44680</v>
      </c>
      <c r="B461" s="80" t="s">
        <v>303</v>
      </c>
      <c r="C461" s="90"/>
      <c r="D461" s="89">
        <v>3000000</v>
      </c>
      <c r="E461" s="87">
        <v>4136639.54</v>
      </c>
    </row>
    <row r="462" spans="1:5" ht="14.25" hidden="1" customHeight="1" x14ac:dyDescent="0.25">
      <c r="A462" s="85">
        <v>44680</v>
      </c>
      <c r="B462" s="80" t="s">
        <v>303</v>
      </c>
      <c r="C462" s="90"/>
      <c r="D462" s="89">
        <v>3500000</v>
      </c>
      <c r="E462" s="87">
        <v>7636639.54</v>
      </c>
    </row>
    <row r="463" spans="1:5" ht="14.25" hidden="1" customHeight="1" x14ac:dyDescent="0.25">
      <c r="A463" s="85">
        <v>44680</v>
      </c>
      <c r="B463" s="80" t="s">
        <v>303</v>
      </c>
      <c r="C463" s="90"/>
      <c r="D463" s="89">
        <v>3500000</v>
      </c>
      <c r="E463" s="87">
        <v>11136639.539999999</v>
      </c>
    </row>
    <row r="464" spans="1:5" ht="14.25" hidden="1" customHeight="1" x14ac:dyDescent="0.25">
      <c r="A464" s="85">
        <v>44680</v>
      </c>
      <c r="B464" s="80" t="s">
        <v>303</v>
      </c>
      <c r="C464" s="90"/>
      <c r="D464" s="89">
        <v>2500000</v>
      </c>
      <c r="E464" s="87">
        <v>13636639.539999999</v>
      </c>
    </row>
    <row r="465" spans="1:12" ht="14.25" hidden="1" customHeight="1" x14ac:dyDescent="0.25">
      <c r="A465" s="85">
        <v>44680</v>
      </c>
      <c r="B465" s="80" t="s">
        <v>303</v>
      </c>
      <c r="C465" s="90"/>
      <c r="D465" s="89">
        <v>606000</v>
      </c>
      <c r="E465" s="87">
        <v>14242639.539999999</v>
      </c>
    </row>
    <row r="466" spans="1:12" ht="14.25" hidden="1" customHeight="1" x14ac:dyDescent="0.25">
      <c r="A466" s="85">
        <v>44680</v>
      </c>
      <c r="B466" s="80" t="s">
        <v>303</v>
      </c>
      <c r="C466" s="90"/>
      <c r="D466" s="89">
        <v>494000</v>
      </c>
      <c r="E466" s="87">
        <v>14736639.539999999</v>
      </c>
    </row>
    <row r="467" spans="1:12" ht="14.25" hidden="1" customHeight="1" x14ac:dyDescent="0.25">
      <c r="A467" s="85">
        <v>44680</v>
      </c>
      <c r="B467" s="80" t="s">
        <v>303</v>
      </c>
      <c r="C467" s="90"/>
      <c r="D467" s="89">
        <v>800000</v>
      </c>
      <c r="E467" s="87">
        <v>15536639.539999999</v>
      </c>
    </row>
    <row r="468" spans="1:12" ht="14.25" customHeight="1" x14ac:dyDescent="0.25">
      <c r="A468" s="85">
        <v>44680</v>
      </c>
      <c r="B468" s="80" t="s">
        <v>364</v>
      </c>
      <c r="C468" s="86">
        <v>13986968.84</v>
      </c>
      <c r="D468" s="91"/>
      <c r="E468" s="87">
        <v>1549670.7</v>
      </c>
      <c r="F468" s="82">
        <v>13938000</v>
      </c>
      <c r="G468" s="82">
        <f>34845+3484.5+1161.5</f>
        <v>39491</v>
      </c>
      <c r="H468" s="82">
        <v>8293.11</v>
      </c>
      <c r="I468" s="82">
        <v>1184.73</v>
      </c>
      <c r="K468" s="82">
        <f>+F468+G468+H468+I468</f>
        <v>13986968.84</v>
      </c>
      <c r="L468" s="146">
        <f>+C468-K468</f>
        <v>0</v>
      </c>
    </row>
    <row r="469" spans="1:12" ht="14.25" hidden="1" customHeight="1" x14ac:dyDescent="0.25">
      <c r="A469" s="85">
        <v>44680</v>
      </c>
      <c r="B469" s="80" t="s">
        <v>305</v>
      </c>
      <c r="C469" s="86">
        <v>400000</v>
      </c>
      <c r="D469" s="91"/>
      <c r="E469" s="87">
        <v>1149670.7</v>
      </c>
      <c r="F469" s="82" t="s">
        <v>357</v>
      </c>
    </row>
    <row r="470" spans="1:12" ht="14.25" hidden="1" customHeight="1" x14ac:dyDescent="0.25">
      <c r="A470" s="85">
        <v>44680</v>
      </c>
      <c r="B470" s="80" t="s">
        <v>305</v>
      </c>
      <c r="C470" s="86">
        <v>15000</v>
      </c>
      <c r="D470" s="91"/>
      <c r="E470" s="87">
        <v>1134670.7</v>
      </c>
      <c r="F470" s="82" t="s">
        <v>357</v>
      </c>
    </row>
    <row r="471" spans="1:12" ht="14.25" hidden="1" customHeight="1" x14ac:dyDescent="0.25">
      <c r="A471" s="85">
        <v>44680</v>
      </c>
      <c r="B471" s="80" t="s">
        <v>302</v>
      </c>
      <c r="C471" s="86">
        <v>4289.53</v>
      </c>
      <c r="D471" s="91"/>
      <c r="E471" s="87">
        <v>1130381.17</v>
      </c>
    </row>
    <row r="472" spans="1:12" ht="14.25" hidden="1" customHeight="1" x14ac:dyDescent="0.25">
      <c r="A472" s="85">
        <v>44680</v>
      </c>
      <c r="B472" s="80" t="s">
        <v>314</v>
      </c>
      <c r="C472" s="86">
        <v>86483.17</v>
      </c>
      <c r="D472" s="91"/>
      <c r="E472" s="87">
        <v>1043898</v>
      </c>
    </row>
    <row r="473" spans="1:12" ht="14.25" hidden="1" customHeight="1" x14ac:dyDescent="0.25">
      <c r="A473" s="85">
        <v>44680</v>
      </c>
      <c r="B473" s="80" t="s">
        <v>313</v>
      </c>
      <c r="C473" s="86">
        <v>93164.79</v>
      </c>
      <c r="D473" s="91"/>
      <c r="E473" s="87">
        <v>950733.21</v>
      </c>
    </row>
  </sheetData>
  <autoFilter ref="A1:E473">
    <filterColumn colId="1">
      <filters>
        <filter val="Cobranzas de importacion"/>
      </filters>
    </filterColumn>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Table 1</vt:lpstr>
      <vt:lpstr>Table 2</vt:lpstr>
      <vt:lpstr>Table 3</vt:lpstr>
      <vt:lpstr>Table 4</vt:lpstr>
      <vt:lpstr>Table 5</vt:lpstr>
      <vt:lpstr>Table 6</vt:lpstr>
      <vt:lpstr>Table 7</vt:lpstr>
      <vt:lpstr>Hoja2</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More</cp:lastModifiedBy>
  <dcterms:created xsi:type="dcterms:W3CDTF">2022-05-17T12:19:14Z</dcterms:created>
  <dcterms:modified xsi:type="dcterms:W3CDTF">2022-06-01T13:55:31Z</dcterms:modified>
</cp:coreProperties>
</file>