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115" yWindow="810" windowWidth="17985" windowHeight="7485"/>
  </bookViews>
  <sheets>
    <sheet name="DEPOSITOS BANCARIOS" sheetId="1" r:id="rId1"/>
    <sheet name="Hoja3" sheetId="4" state="hidden" r:id="rId2"/>
    <sheet name="Prestamos" sheetId="5" r:id="rId3"/>
    <sheet name="Transferencias" sheetId="6" r:id="rId4"/>
    <sheet name="CONTROL" sheetId="7" r:id="rId5"/>
  </sheets>
  <calcPr calcId="144525"/>
</workbook>
</file>

<file path=xl/calcChain.xml><?xml version="1.0" encoding="utf-8"?>
<calcChain xmlns="http://schemas.openxmlformats.org/spreadsheetml/2006/main">
  <c r="T9" i="1" l="1"/>
  <c r="R19" i="1" l="1"/>
  <c r="T8" i="1" l="1"/>
  <c r="Y7" i="1"/>
  <c r="P8" i="1"/>
  <c r="K8" i="7" l="1"/>
  <c r="K9" i="7"/>
  <c r="K10" i="7"/>
  <c r="K11" i="7"/>
  <c r="K12" i="7"/>
  <c r="K13" i="7"/>
  <c r="K14" i="7"/>
  <c r="K15" i="7"/>
  <c r="K16" i="7"/>
  <c r="K17" i="7"/>
  <c r="K18" i="7"/>
  <c r="K7" i="7"/>
  <c r="H19" i="7"/>
  <c r="I19" i="7"/>
  <c r="J19" i="7"/>
  <c r="K19" i="7" l="1"/>
  <c r="C19" i="7"/>
  <c r="D19" i="7"/>
  <c r="E19" i="7"/>
  <c r="F19" i="7"/>
  <c r="G19" i="7"/>
  <c r="B19" i="7" l="1"/>
  <c r="L19" i="7"/>
  <c r="I14" i="6" l="1"/>
  <c r="J14" i="6"/>
  <c r="F19" i="1" l="1"/>
  <c r="G19" i="1"/>
  <c r="O19" i="1" l="1"/>
  <c r="P19" i="1"/>
  <c r="Q19" i="1"/>
  <c r="X19" i="1"/>
  <c r="C16" i="1" l="1"/>
  <c r="C17" i="1"/>
  <c r="C18" i="1"/>
  <c r="C7" i="1"/>
  <c r="C9" i="1"/>
  <c r="C10" i="1"/>
  <c r="C11" i="1"/>
  <c r="C12" i="1"/>
  <c r="B15" i="1"/>
  <c r="B16" i="1"/>
  <c r="Y16" i="1" s="1"/>
  <c r="M16" i="7" s="1"/>
  <c r="N16" i="7" s="1"/>
  <c r="B17" i="1"/>
  <c r="Y17" i="1" s="1"/>
  <c r="M17" i="7" s="1"/>
  <c r="N17" i="7" s="1"/>
  <c r="B18" i="1"/>
  <c r="Y18" i="1" s="1"/>
  <c r="M18" i="7" s="1"/>
  <c r="N18" i="7" s="1"/>
  <c r="C15" i="1" l="1"/>
  <c r="Y15" i="1" s="1"/>
  <c r="M15" i="7" s="1"/>
  <c r="N15" i="7" s="1"/>
  <c r="G14" i="6" l="1"/>
  <c r="H14" i="6"/>
  <c r="K6" i="6" l="1"/>
  <c r="K3" i="6"/>
  <c r="K4" i="6"/>
  <c r="K5" i="6"/>
  <c r="K7" i="6"/>
  <c r="K8" i="6"/>
  <c r="K9" i="6"/>
  <c r="K10" i="6"/>
  <c r="K11" i="6"/>
  <c r="K12" i="6"/>
  <c r="K13" i="6"/>
  <c r="K2" i="6"/>
  <c r="K14" i="6" l="1"/>
  <c r="V19" i="1" l="1"/>
  <c r="B14" i="1" l="1"/>
  <c r="W19" i="1" l="1"/>
  <c r="D14" i="6" l="1"/>
  <c r="B14" i="6" l="1"/>
  <c r="B7" i="1"/>
  <c r="M7" i="7" s="1"/>
  <c r="C14" i="6"/>
  <c r="B13" i="1"/>
  <c r="B12" i="1"/>
  <c r="Y12" i="1" s="1"/>
  <c r="M12" i="7" s="1"/>
  <c r="N12" i="7" s="1"/>
  <c r="B11" i="1"/>
  <c r="Y11" i="1" s="1"/>
  <c r="M11" i="7" s="1"/>
  <c r="N11" i="7" s="1"/>
  <c r="B10" i="1"/>
  <c r="Y10" i="1" s="1"/>
  <c r="M10" i="7" s="1"/>
  <c r="N10" i="7" s="1"/>
  <c r="B9" i="1"/>
  <c r="Y9" i="1" s="1"/>
  <c r="M9" i="7" s="1"/>
  <c r="N9" i="7" s="1"/>
  <c r="B8" i="1"/>
  <c r="F14" i="6"/>
  <c r="E14" i="6"/>
  <c r="N7" i="7" l="1"/>
  <c r="J19" i="1"/>
  <c r="D19" i="1" l="1"/>
  <c r="E19" i="1" l="1"/>
  <c r="M19" i="1"/>
  <c r="N19" i="1"/>
  <c r="U19" i="1"/>
  <c r="T19" i="1" l="1"/>
  <c r="S19" i="1" l="1"/>
  <c r="L19" i="1"/>
  <c r="H19" i="1" l="1"/>
  <c r="I19" i="1"/>
  <c r="K19" i="1"/>
  <c r="B19" i="1" l="1"/>
  <c r="H5" i="5" l="1"/>
  <c r="C8" i="1" s="1"/>
  <c r="Y8" i="1" s="1"/>
  <c r="M8" i="7" s="1"/>
  <c r="H6" i="5"/>
  <c r="H7" i="5"/>
  <c r="H8" i="5"/>
  <c r="H9" i="5"/>
  <c r="H10" i="5"/>
  <c r="C13" i="1" s="1"/>
  <c r="Y13" i="1" s="1"/>
  <c r="M13" i="7" s="1"/>
  <c r="N13" i="7" s="1"/>
  <c r="H11" i="5"/>
  <c r="C14" i="1" s="1"/>
  <c r="Y14" i="1" s="1"/>
  <c r="M14" i="7" s="1"/>
  <c r="N14" i="7" s="1"/>
  <c r="H12" i="5"/>
  <c r="H13" i="5"/>
  <c r="H14" i="5"/>
  <c r="H15" i="5"/>
  <c r="H4" i="5"/>
  <c r="N8" i="7" l="1"/>
  <c r="N19" i="7" s="1"/>
  <c r="M19" i="7"/>
  <c r="C19" i="1"/>
  <c r="Y19" i="1"/>
</calcChain>
</file>

<file path=xl/comments1.xml><?xml version="1.0" encoding="utf-8"?>
<comments xmlns="http://schemas.openxmlformats.org/spreadsheetml/2006/main">
  <authors>
    <author>Luffi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POR EL BRUTO (VALOR DEL CHEQUE) EL GASTO VIENE DEBITADO EN EL RESUMEN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POR EL BRUTO (VALOR DEL CHEQUE) EL GASTO VIENE DEBITADO EN EL RESUMEN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POR EL BRUTO (VALOR DEL CHEQUE) EL GASTO VIENE DEBITADO EN EL RESUMEN</t>
        </r>
      </text>
    </comment>
    <comment ref="T6" authorId="0">
      <text>
        <r>
          <rPr>
            <b/>
            <sz val="9"/>
            <color indexed="81"/>
            <rFont val="Tahoma"/>
            <family val="2"/>
          </rPr>
          <t>debe coincidir con la certificacion contable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NO HAY ACREDITACIONES BANCARIAS, ESTAN RENOVANDO DESCUENTO DE MESES ANTERIORES</t>
        </r>
      </text>
    </comment>
  </commentList>
</comments>
</file>

<file path=xl/comments2.xml><?xml version="1.0" encoding="utf-8"?>
<comments xmlns="http://schemas.openxmlformats.org/spreadsheetml/2006/main">
  <authors>
    <author>Luffi</author>
  </authors>
  <commentList>
    <comment ref="L5" authorId="0">
      <text>
        <r>
          <rPr>
            <b/>
            <sz val="9"/>
            <color indexed="81"/>
            <rFont val="Tahoma"/>
            <family val="2"/>
          </rPr>
          <t>TOTAL CON IVA Y EXPO</t>
        </r>
      </text>
    </comment>
  </commentList>
</comments>
</file>

<file path=xl/sharedStrings.xml><?xml version="1.0" encoding="utf-8"?>
<sst xmlns="http://schemas.openxmlformats.org/spreadsheetml/2006/main" count="73" uniqueCount="59">
  <si>
    <t>TOTAL</t>
  </si>
  <si>
    <t>PRÉSTAMOS</t>
  </si>
  <si>
    <t>PERIODO</t>
  </si>
  <si>
    <t>Empresa:</t>
  </si>
  <si>
    <t>TOTAL DEPOSITOS</t>
  </si>
  <si>
    <t>TRANSFERENCIAS INTERBANCARIAS</t>
  </si>
  <si>
    <t>DEPURACION DEPOSITOS BANCARIOS</t>
  </si>
  <si>
    <t>TODO INGRESO DE DINERO AL BANCO QUE NO SE ORIGINE EN VENTAS</t>
  </si>
  <si>
    <t>BANCO FRANCES</t>
  </si>
  <si>
    <t>WORMS</t>
  </si>
  <si>
    <t>BANCO ITAU</t>
  </si>
  <si>
    <t>BANCO COINAG</t>
  </si>
  <si>
    <t>BANCO SANTANDER</t>
  </si>
  <si>
    <t xml:space="preserve"> </t>
  </si>
  <si>
    <t>Serv Comunales</t>
  </si>
  <si>
    <t>Asistencia Financiera CALZIM</t>
  </si>
  <si>
    <t>Calamari</t>
  </si>
  <si>
    <t>Asistencia Financiera PABLO ZIMMERMAN</t>
  </si>
  <si>
    <t>BANCO COMAFI</t>
  </si>
  <si>
    <t>BANCO MUNICIPAL</t>
  </si>
  <si>
    <t>DESCUENTOS DE MUTUALES POR EL NETO TOTAL: DEPOSITADO EN BANCO + COBRADO EN EFECTIVO (PORQUE LO QUE COBRO EN EFECTIVO LO DEPOSITO EN EL BANCO)</t>
  </si>
  <si>
    <t>PRESTAMOS</t>
  </si>
  <si>
    <t>BANCO GALICIA</t>
  </si>
  <si>
    <t>DTO CH COMAFI</t>
  </si>
  <si>
    <t>DTO DE CH M23</t>
  </si>
  <si>
    <t>DTO CH FARO</t>
  </si>
  <si>
    <t>DTO CH FINARES</t>
  </si>
  <si>
    <t>DTO CH MAS</t>
  </si>
  <si>
    <t>DTO CH 23 JULIO</t>
  </si>
  <si>
    <t>DTO CH LA ESMERALDA</t>
  </si>
  <si>
    <t>DTO CH 18 DE JULIO</t>
  </si>
  <si>
    <t>DTO CH ALYCBUR</t>
  </si>
  <si>
    <t>DTO CH TREND CAPITAL</t>
  </si>
  <si>
    <t>DTO CHE LIBERTADOR FACTORING</t>
  </si>
  <si>
    <t>DTO CH GALICIA</t>
  </si>
  <si>
    <t>DTO CH ITAU</t>
  </si>
  <si>
    <t>DTO CH COINAG</t>
  </si>
  <si>
    <t>BANCO ICBC</t>
  </si>
  <si>
    <t>FIMA</t>
  </si>
  <si>
    <t>ACREDITACIONES EN EL BANCO (QUE PROVIENEN DE OTROS BANCOS DE WORMS), PERO SOLO LAS POSITIVAS QUE SE ACREDITAN, NO NETEAR</t>
  </si>
  <si>
    <t>BANCO NACION</t>
  </si>
  <si>
    <t>CANJE CHEQUES</t>
  </si>
  <si>
    <t>TOTAL VENTAS</t>
  </si>
  <si>
    <t>TOTAL ACREDITACIONES</t>
  </si>
  <si>
    <t>DEPURACION</t>
  </si>
  <si>
    <t>DIFERENCIA</t>
  </si>
  <si>
    <t>COINAG</t>
  </si>
  <si>
    <t>COMAFI</t>
  </si>
  <si>
    <t>FRANCES</t>
  </si>
  <si>
    <t>GALICIA</t>
  </si>
  <si>
    <t>ICBC</t>
  </si>
  <si>
    <t>ITAU</t>
  </si>
  <si>
    <t>MUNICIPAL</t>
  </si>
  <si>
    <t>NACION</t>
  </si>
  <si>
    <t>SANTANDER</t>
  </si>
  <si>
    <t>DEUDORES AL 31/05/22</t>
  </si>
  <si>
    <t>TODO LO QUE ENTRA EN EL BANCO, NO IMPORTA QUE CONCEPTO</t>
  </si>
  <si>
    <t>DESCUENTOS DE BANCOS GALICIA, COINAG E ITAU POR EL BRUTO (DESPUES SE NETEA CON EL ASIENTO DE GASTO)</t>
  </si>
  <si>
    <t>DTO CH BLM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</si>
</sst>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dd\-mm\-yy"/>
  </numFmts>
  <fonts count="16" x14ac:knownFonts="1">
    <font>
      <sz val="10"/>
      <name val="Arial"/>
    </font>
    <font>
      <sz val="10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F1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DE0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95">
    <xf numFmtId="0" fontId="0" fillId="0" borderId="0" xfId="0"/>
    <xf numFmtId="0" fontId="1" fillId="2" borderId="0" xfId="1" applyFont="1" applyFill="1"/>
    <xf numFmtId="0" fontId="1" fillId="2" borderId="0" xfId="0" applyFont="1" applyFill="1"/>
    <xf numFmtId="0" fontId="2" fillId="2" borderId="0" xfId="1" applyFont="1" applyFill="1"/>
    <xf numFmtId="0" fontId="1" fillId="2" borderId="0" xfId="1" applyFont="1" applyFill="1" applyBorder="1"/>
    <xf numFmtId="0" fontId="3" fillId="2" borderId="0" xfId="1" applyFont="1" applyFill="1" applyBorder="1" applyAlignment="1">
      <alignment horizontal="center"/>
    </xf>
    <xf numFmtId="17" fontId="1" fillId="2" borderId="0" xfId="1" applyNumberFormat="1" applyFont="1" applyFill="1" applyAlignment="1">
      <alignment horizontal="center"/>
    </xf>
    <xf numFmtId="4" fontId="1" fillId="2" borderId="0" xfId="1" applyNumberFormat="1" applyFont="1" applyFill="1"/>
    <xf numFmtId="17" fontId="3" fillId="2" borderId="4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" fontId="3" fillId="2" borderId="0" xfId="1" applyNumberFormat="1" applyFont="1" applyFill="1"/>
    <xf numFmtId="4" fontId="1" fillId="2" borderId="0" xfId="1" applyNumberFormat="1" applyFont="1" applyFill="1" applyBorder="1"/>
    <xf numFmtId="0" fontId="1" fillId="2" borderId="1" xfId="1" applyFont="1" applyFill="1" applyBorder="1"/>
    <xf numFmtId="166" fontId="1" fillId="2" borderId="0" xfId="1" applyNumberFormat="1" applyFont="1" applyFill="1" applyBorder="1"/>
    <xf numFmtId="4" fontId="3" fillId="3" borderId="4" xfId="1" applyNumberFormat="1" applyFont="1" applyFill="1" applyBorder="1" applyAlignment="1">
      <alignment vertical="center"/>
    </xf>
    <xf numFmtId="17" fontId="3" fillId="2" borderId="2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vertical="center"/>
    </xf>
    <xf numFmtId="4" fontId="3" fillId="3" borderId="3" xfId="1" applyNumberFormat="1" applyFont="1" applyFill="1" applyBorder="1" applyAlignment="1">
      <alignment vertical="center"/>
    </xf>
    <xf numFmtId="4" fontId="1" fillId="2" borderId="7" xfId="1" applyNumberFormat="1" applyFont="1" applyFill="1" applyBorder="1" applyAlignment="1">
      <alignment vertical="center"/>
    </xf>
    <xf numFmtId="17" fontId="4" fillId="2" borderId="5" xfId="1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0" xfId="1" applyFont="1" applyFill="1" applyBorder="1"/>
    <xf numFmtId="0" fontId="7" fillId="2" borderId="0" xfId="1" applyFont="1" applyFill="1"/>
    <xf numFmtId="4" fontId="3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17" fontId="4" fillId="2" borderId="4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6" xfId="1" applyNumberFormat="1" applyFont="1" applyFill="1" applyBorder="1" applyAlignment="1">
      <alignment horizontal="center" vertical="center" wrapText="1"/>
    </xf>
    <xf numFmtId="4" fontId="4" fillId="4" borderId="4" xfId="1" applyNumberFormat="1" applyFont="1" applyFill="1" applyBorder="1" applyAlignment="1">
      <alignment horizontal="center" vertical="center" wrapText="1"/>
    </xf>
    <xf numFmtId="4" fontId="4" fillId="4" borderId="6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10" xfId="2" applyFont="1" applyBorder="1"/>
    <xf numFmtId="164" fontId="0" fillId="0" borderId="11" xfId="2" applyFont="1" applyBorder="1"/>
    <xf numFmtId="164" fontId="0" fillId="0" borderId="12" xfId="2" applyFont="1" applyBorder="1"/>
    <xf numFmtId="17" fontId="3" fillId="2" borderId="13" xfId="1" applyNumberFormat="1" applyFont="1" applyFill="1" applyBorder="1" applyAlignment="1">
      <alignment horizontal="center" vertical="center"/>
    </xf>
    <xf numFmtId="4" fontId="0" fillId="0" borderId="0" xfId="0" applyNumberFormat="1"/>
    <xf numFmtId="4" fontId="9" fillId="4" borderId="0" xfId="1" applyNumberFormat="1" applyFont="1" applyFill="1" applyBorder="1" applyAlignment="1">
      <alignment horizontal="center" vertical="center" wrapText="1"/>
    </xf>
    <xf numFmtId="17" fontId="4" fillId="2" borderId="14" xfId="1" applyNumberFormat="1" applyFont="1" applyFill="1" applyBorder="1" applyAlignment="1">
      <alignment horizontal="center" vertical="center" wrapText="1"/>
    </xf>
    <xf numFmtId="4" fontId="1" fillId="0" borderId="7" xfId="1" applyNumberFormat="1" applyFont="1" applyFill="1" applyBorder="1" applyAlignment="1">
      <alignment vertical="center"/>
    </xf>
    <xf numFmtId="0" fontId="0" fillId="0" borderId="0" xfId="0" applyFill="1"/>
    <xf numFmtId="0" fontId="10" fillId="2" borderId="0" xfId="1" applyFont="1" applyFill="1"/>
    <xf numFmtId="0" fontId="10" fillId="2" borderId="0" xfId="1" applyFont="1" applyFill="1" applyBorder="1"/>
    <xf numFmtId="4" fontId="1" fillId="2" borderId="0" xfId="0" applyNumberFormat="1" applyFont="1" applyFill="1" applyAlignment="1">
      <alignment vertical="center"/>
    </xf>
    <xf numFmtId="4" fontId="3" fillId="5" borderId="4" xfId="1" applyNumberFormat="1" applyFont="1" applyFill="1" applyBorder="1" applyAlignment="1">
      <alignment vertical="center"/>
    </xf>
    <xf numFmtId="4" fontId="1" fillId="0" borderId="3" xfId="1" applyNumberFormat="1" applyFont="1" applyFill="1" applyBorder="1" applyAlignment="1">
      <alignment vertical="center"/>
    </xf>
    <xf numFmtId="4" fontId="1" fillId="2" borderId="0" xfId="0" applyNumberFormat="1" applyFont="1" applyFill="1"/>
    <xf numFmtId="4" fontId="4" fillId="2" borderId="5" xfId="1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wrapText="1"/>
    </xf>
    <xf numFmtId="0" fontId="1" fillId="6" borderId="0" xfId="1" applyFont="1" applyFill="1"/>
    <xf numFmtId="0" fontId="10" fillId="6" borderId="0" xfId="1" applyFont="1" applyFill="1"/>
    <xf numFmtId="0" fontId="1" fillId="6" borderId="0" xfId="1" applyFont="1" applyFill="1" applyBorder="1"/>
    <xf numFmtId="0" fontId="10" fillId="6" borderId="0" xfId="1" applyFont="1" applyFill="1" applyBorder="1"/>
    <xf numFmtId="4" fontId="4" fillId="2" borderId="17" xfId="1" applyNumberFormat="1" applyFont="1" applyFill="1" applyBorder="1" applyAlignment="1">
      <alignment horizontal="center" vertical="center" wrapText="1"/>
    </xf>
    <xf numFmtId="17" fontId="3" fillId="2" borderId="14" xfId="1" applyNumberFormat="1" applyFont="1" applyFill="1" applyBorder="1" applyAlignment="1">
      <alignment horizontal="center" vertical="center"/>
    </xf>
    <xf numFmtId="17" fontId="3" fillId="2" borderId="18" xfId="1" applyNumberFormat="1" applyFont="1" applyFill="1" applyBorder="1" applyAlignment="1">
      <alignment horizontal="center" vertical="center"/>
    </xf>
    <xf numFmtId="164" fontId="1" fillId="0" borderId="7" xfId="2" applyFont="1" applyFill="1" applyBorder="1" applyAlignment="1">
      <alignment vertical="center"/>
    </xf>
    <xf numFmtId="164" fontId="1" fillId="0" borderId="15" xfId="2" applyFont="1" applyFill="1" applyBorder="1" applyAlignment="1">
      <alignment vertical="center"/>
    </xf>
    <xf numFmtId="164" fontId="1" fillId="0" borderId="16" xfId="2" applyFont="1" applyFill="1" applyBorder="1" applyAlignment="1">
      <alignment vertical="center"/>
    </xf>
    <xf numFmtId="4" fontId="4" fillId="7" borderId="6" xfId="1" applyNumberFormat="1" applyFont="1" applyFill="1" applyBorder="1" applyAlignment="1">
      <alignment horizontal="center" vertical="center" wrapText="1"/>
    </xf>
    <xf numFmtId="4" fontId="1" fillId="7" borderId="3" xfId="1" applyNumberFormat="1" applyFont="1" applyFill="1" applyBorder="1" applyAlignment="1">
      <alignment vertical="center"/>
    </xf>
    <xf numFmtId="4" fontId="1" fillId="7" borderId="7" xfId="1" applyNumberFormat="1" applyFont="1" applyFill="1" applyBorder="1" applyAlignment="1">
      <alignment vertical="center"/>
    </xf>
    <xf numFmtId="4" fontId="3" fillId="7" borderId="4" xfId="1" applyNumberFormat="1" applyFont="1" applyFill="1" applyBorder="1" applyAlignment="1">
      <alignment vertical="center"/>
    </xf>
    <xf numFmtId="0" fontId="0" fillId="8" borderId="0" xfId="0" applyFill="1"/>
    <xf numFmtId="0" fontId="13" fillId="2" borderId="0" xfId="1" applyFont="1" applyFill="1"/>
    <xf numFmtId="4" fontId="4" fillId="10" borderId="4" xfId="1" applyNumberFormat="1" applyFont="1" applyFill="1" applyBorder="1" applyAlignment="1">
      <alignment horizontal="center" vertical="center" wrapText="1"/>
    </xf>
    <xf numFmtId="165" fontId="14" fillId="2" borderId="19" xfId="3" applyFont="1" applyFill="1" applyBorder="1"/>
    <xf numFmtId="165" fontId="14" fillId="2" borderId="2" xfId="3" applyFont="1" applyFill="1" applyBorder="1"/>
    <xf numFmtId="165" fontId="14" fillId="2" borderId="2" xfId="3" applyFont="1" applyFill="1" applyBorder="1" applyAlignment="1">
      <alignment vertical="center"/>
    </xf>
    <xf numFmtId="165" fontId="14" fillId="9" borderId="19" xfId="3" applyFont="1" applyFill="1" applyBorder="1"/>
    <xf numFmtId="165" fontId="14" fillId="10" borderId="19" xfId="3" applyFont="1" applyFill="1" applyBorder="1"/>
    <xf numFmtId="4" fontId="1" fillId="10" borderId="3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165" fontId="14" fillId="0" borderId="0" xfId="3" applyFont="1"/>
    <xf numFmtId="4" fontId="15" fillId="3" borderId="4" xfId="1" applyNumberFormat="1" applyFont="1" applyFill="1" applyBorder="1" applyAlignment="1">
      <alignment vertical="center"/>
    </xf>
    <xf numFmtId="4" fontId="15" fillId="9" borderId="4" xfId="1" applyNumberFormat="1" applyFont="1" applyFill="1" applyBorder="1" applyAlignment="1">
      <alignment vertical="center"/>
    </xf>
    <xf numFmtId="165" fontId="14" fillId="0" borderId="2" xfId="3" applyFont="1" applyFill="1" applyBorder="1"/>
    <xf numFmtId="164" fontId="0" fillId="0" borderId="20" xfId="2" applyFont="1" applyBorder="1"/>
    <xf numFmtId="164" fontId="0" fillId="0" borderId="21" xfId="2" applyFont="1" applyBorder="1"/>
    <xf numFmtId="164" fontId="0" fillId="0" borderId="22" xfId="2" applyFont="1" applyBorder="1"/>
    <xf numFmtId="164" fontId="0" fillId="0" borderId="13" xfId="2" applyFont="1" applyBorder="1"/>
    <xf numFmtId="164" fontId="0" fillId="0" borderId="2" xfId="2" applyFont="1" applyBorder="1"/>
    <xf numFmtId="164" fontId="0" fillId="0" borderId="23" xfId="2" applyFont="1" applyBorder="1"/>
    <xf numFmtId="4" fontId="9" fillId="4" borderId="8" xfId="1" applyNumberFormat="1" applyFont="1" applyFill="1" applyBorder="1" applyAlignment="1">
      <alignment horizontal="center" vertical="center" wrapText="1"/>
    </xf>
    <xf numFmtId="4" fontId="9" fillId="4" borderId="9" xfId="1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 wrapText="1"/>
    </xf>
    <xf numFmtId="4" fontId="4" fillId="4" borderId="18" xfId="1" applyNumberFormat="1" applyFont="1" applyFill="1" applyBorder="1" applyAlignment="1">
      <alignment horizontal="center" vertical="center" wrapText="1"/>
    </xf>
    <xf numFmtId="4" fontId="4" fillId="9" borderId="14" xfId="1" applyNumberFormat="1" applyFont="1" applyFill="1" applyBorder="1" applyAlignment="1">
      <alignment horizontal="center" vertical="center" wrapText="1"/>
    </xf>
    <xf numFmtId="4" fontId="4" fillId="9" borderId="18" xfId="1" applyNumberFormat="1" applyFont="1" applyFill="1" applyBorder="1" applyAlignment="1">
      <alignment horizontal="center" vertical="center" wrapText="1"/>
    </xf>
    <xf numFmtId="4" fontId="4" fillId="11" borderId="4" xfId="1" applyNumberFormat="1" applyFont="1" applyFill="1" applyBorder="1" applyAlignment="1">
      <alignment horizontal="center" vertical="center" wrapText="1"/>
    </xf>
    <xf numFmtId="4" fontId="4" fillId="11" borderId="6" xfId="1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DE0FF"/>
      <color rgb="FFB7F1FF"/>
      <color rgb="FFFF99FF"/>
      <color rgb="FFFF66CC"/>
      <color rgb="FF99FF66"/>
      <color rgb="FF99FF99"/>
      <color rgb="FF66FFFF"/>
      <color rgb="FFFFCCFF"/>
      <color rgb="FF99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2"/>
  <sheetViews>
    <sheetView tabSelected="1" zoomScale="85" zoomScaleNormal="85" workbookViewId="0">
      <pane xSplit="1" topLeftCell="B1" activePane="topRight" state="frozen"/>
      <selection activeCell="A5" sqref="A5"/>
      <selection pane="topRight" activeCell="E26" sqref="E26"/>
    </sheetView>
  </sheetViews>
  <sheetFormatPr baseColWidth="10" defaultRowHeight="12.75" x14ac:dyDescent="0.2"/>
  <cols>
    <col min="1" max="1" width="12.7109375" style="2" customWidth="1"/>
    <col min="2" max="2" width="19.42578125" style="2" customWidth="1"/>
    <col min="3" max="3" width="18" style="2" customWidth="1"/>
    <col min="4" max="4" width="19.42578125" style="2" customWidth="1"/>
    <col min="5" max="6" width="17.28515625" style="2" customWidth="1"/>
    <col min="7" max="21" width="18" style="2" customWidth="1"/>
    <col min="22" max="22" width="18.140625" style="2" customWidth="1"/>
    <col min="23" max="25" width="18" style="2" customWidth="1"/>
    <col min="26" max="26" width="11.42578125" style="2"/>
    <col min="27" max="27" width="14" style="2" customWidth="1"/>
    <col min="28" max="28" width="18.42578125" style="2" customWidth="1"/>
    <col min="29" max="29" width="11.42578125" style="2"/>
    <col min="30" max="30" width="16.5703125" style="2" bestFit="1" customWidth="1"/>
    <col min="31" max="31" width="11.42578125" style="2"/>
    <col min="32" max="32" width="16.5703125" style="2" bestFit="1" customWidth="1"/>
    <col min="33" max="16384" width="11.42578125" style="2"/>
  </cols>
  <sheetData>
    <row r="1" spans="1:33" ht="18" x14ac:dyDescent="0.25">
      <c r="A1" s="22" t="s">
        <v>3</v>
      </c>
      <c r="B1" s="63" t="s">
        <v>9</v>
      </c>
      <c r="C1" s="1"/>
      <c r="E1" s="1"/>
      <c r="F1" s="1"/>
      <c r="G1" s="1"/>
      <c r="H1" s="1"/>
      <c r="I1" s="1"/>
      <c r="J1" s="1"/>
      <c r="K1" s="1"/>
      <c r="L1" s="1"/>
      <c r="M1" s="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1"/>
      <c r="Z1" s="1"/>
      <c r="AA1" s="1"/>
      <c r="AB1" s="1"/>
      <c r="AC1" s="1"/>
      <c r="AD1" s="1"/>
      <c r="AE1" s="1"/>
      <c r="AF1" s="1"/>
      <c r="AG1" s="1"/>
    </row>
    <row r="2" spans="1:33" ht="15" x14ac:dyDescent="0.2">
      <c r="A2" s="3"/>
      <c r="B2" s="1"/>
      <c r="C2" s="1"/>
      <c r="D2" s="1"/>
      <c r="E2" s="1"/>
      <c r="F2" s="1"/>
      <c r="G2" s="1"/>
      <c r="H2" s="48" t="s">
        <v>20</v>
      </c>
      <c r="I2" s="48"/>
      <c r="J2" s="48"/>
      <c r="K2" s="48"/>
      <c r="L2" s="48"/>
      <c r="M2" s="48"/>
      <c r="N2" s="49"/>
      <c r="O2" s="49"/>
      <c r="P2" s="40"/>
      <c r="Q2" s="40"/>
      <c r="R2" s="40"/>
      <c r="T2" s="40"/>
      <c r="U2" s="40"/>
      <c r="V2" s="40"/>
      <c r="W2" s="40"/>
      <c r="X2" s="40"/>
      <c r="Y2" s="1"/>
      <c r="Z2" s="1"/>
      <c r="AA2" s="1"/>
      <c r="AB2" s="1"/>
      <c r="AC2" s="1"/>
      <c r="AD2" s="1"/>
      <c r="AE2" s="1"/>
      <c r="AF2" s="1"/>
      <c r="AG2" s="1"/>
    </row>
    <row r="3" spans="1:33" ht="15.75" x14ac:dyDescent="0.25">
      <c r="A3" s="21" t="s">
        <v>6</v>
      </c>
      <c r="B3" s="4"/>
      <c r="C3" s="4"/>
      <c r="D3" s="4"/>
      <c r="E3" s="4"/>
      <c r="F3" s="4"/>
      <c r="G3" s="4"/>
      <c r="H3" s="50" t="s">
        <v>57</v>
      </c>
      <c r="I3" s="50"/>
      <c r="J3" s="50"/>
      <c r="K3" s="50"/>
      <c r="L3" s="50"/>
      <c r="M3" s="50"/>
      <c r="N3" s="51"/>
      <c r="O3" s="51"/>
      <c r="P3" s="41"/>
      <c r="Q3" s="41"/>
      <c r="R3" s="41"/>
      <c r="T3" s="41"/>
      <c r="U3" s="41"/>
      <c r="V3" s="41"/>
      <c r="W3" s="41"/>
      <c r="X3" s="41"/>
      <c r="Y3" s="4"/>
      <c r="Z3" s="4"/>
      <c r="AA3" s="4"/>
      <c r="AB3" s="5"/>
      <c r="AC3" s="4"/>
      <c r="AD3" s="4"/>
      <c r="AE3" s="4"/>
      <c r="AF3" s="4"/>
      <c r="AG3" s="4"/>
    </row>
    <row r="4" spans="1:33" x14ac:dyDescent="0.2">
      <c r="A4" s="24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1"/>
      <c r="O4" s="41"/>
      <c r="P4" s="41"/>
      <c r="Q4" s="41"/>
      <c r="R4" s="41"/>
      <c r="S4" s="41"/>
      <c r="T4" s="41"/>
      <c r="U4" s="41"/>
      <c r="V4" s="23"/>
      <c r="W4" s="41"/>
      <c r="X4" s="41"/>
      <c r="Y4" s="4"/>
      <c r="Z4" s="4"/>
      <c r="AA4" s="4"/>
      <c r="AB4" s="5"/>
      <c r="AC4" s="4"/>
      <c r="AD4" s="4"/>
      <c r="AE4" s="4"/>
      <c r="AF4" s="4"/>
      <c r="AG4" s="4"/>
    </row>
    <row r="5" spans="1:33" ht="13.5" thickBot="1" x14ac:dyDescent="0.25">
      <c r="A5" s="6"/>
      <c r="B5" s="6"/>
      <c r="C5" s="6"/>
      <c r="D5" s="6"/>
      <c r="E5" s="6"/>
      <c r="F5" s="6"/>
      <c r="G5" s="6"/>
      <c r="H5" s="23"/>
      <c r="I5" s="23"/>
      <c r="J5" s="23"/>
      <c r="K5" s="47"/>
      <c r="L5" s="23"/>
      <c r="M5" s="23"/>
      <c r="N5" s="23"/>
      <c r="O5" s="23"/>
      <c r="P5" s="23"/>
      <c r="Q5" s="23"/>
      <c r="R5" s="23"/>
      <c r="S5" s="47"/>
      <c r="T5" s="23"/>
      <c r="U5" s="23"/>
      <c r="V5" s="23"/>
      <c r="W5" s="23"/>
      <c r="X5" s="23"/>
      <c r="Y5" s="7"/>
      <c r="Z5" s="7"/>
      <c r="AA5" s="7"/>
      <c r="AB5" s="7"/>
      <c r="AC5" s="7"/>
      <c r="AD5" s="7"/>
      <c r="AE5" s="7"/>
      <c r="AF5" s="7"/>
      <c r="AG5" s="7"/>
    </row>
    <row r="6" spans="1:33" s="20" customFormat="1" ht="45" customHeight="1" thickBot="1" x14ac:dyDescent="0.25">
      <c r="A6" s="19" t="s">
        <v>2</v>
      </c>
      <c r="B6" s="28" t="s">
        <v>5</v>
      </c>
      <c r="C6" s="28" t="s">
        <v>21</v>
      </c>
      <c r="D6" s="93" t="s">
        <v>36</v>
      </c>
      <c r="E6" s="93" t="s">
        <v>35</v>
      </c>
      <c r="F6" s="93" t="s">
        <v>34</v>
      </c>
      <c r="G6" s="93" t="s">
        <v>23</v>
      </c>
      <c r="H6" s="94" t="s">
        <v>25</v>
      </c>
      <c r="I6" s="94" t="s">
        <v>24</v>
      </c>
      <c r="J6" s="94" t="s">
        <v>26</v>
      </c>
      <c r="K6" s="94" t="s">
        <v>27</v>
      </c>
      <c r="L6" s="94" t="s">
        <v>28</v>
      </c>
      <c r="M6" s="94" t="s">
        <v>29</v>
      </c>
      <c r="N6" s="94" t="s">
        <v>30</v>
      </c>
      <c r="O6" s="94" t="s">
        <v>31</v>
      </c>
      <c r="P6" s="94" t="s">
        <v>32</v>
      </c>
      <c r="Q6" s="94" t="s">
        <v>33</v>
      </c>
      <c r="R6" s="94" t="s">
        <v>58</v>
      </c>
      <c r="S6" s="29" t="s">
        <v>14</v>
      </c>
      <c r="T6" s="29" t="s">
        <v>15</v>
      </c>
      <c r="U6" s="29" t="s">
        <v>16</v>
      </c>
      <c r="V6" s="58" t="s">
        <v>17</v>
      </c>
      <c r="W6" s="29" t="s">
        <v>41</v>
      </c>
      <c r="X6" s="29" t="s">
        <v>38</v>
      </c>
      <c r="Y6" s="29" t="s">
        <v>4</v>
      </c>
    </row>
    <row r="7" spans="1:33" ht="18" customHeight="1" x14ac:dyDescent="0.2">
      <c r="A7" s="15">
        <v>44713</v>
      </c>
      <c r="B7" s="44">
        <f>Transferencias!K2</f>
        <v>236657100</v>
      </c>
      <c r="C7" s="44">
        <f>+Prestamos!H4</f>
        <v>0</v>
      </c>
      <c r="D7" s="44">
        <v>0</v>
      </c>
      <c r="E7" s="44">
        <v>0</v>
      </c>
      <c r="F7" s="44">
        <v>31314254.32</v>
      </c>
      <c r="G7" s="44">
        <v>0</v>
      </c>
      <c r="H7" s="44">
        <v>9717259.1899999995</v>
      </c>
      <c r="I7" s="44">
        <v>37567892.520000003</v>
      </c>
      <c r="J7" s="44">
        <v>0</v>
      </c>
      <c r="K7" s="44">
        <v>16013949.26</v>
      </c>
      <c r="L7" s="44">
        <v>8628440.0500000007</v>
      </c>
      <c r="M7" s="44">
        <v>7439902.9299999997</v>
      </c>
      <c r="N7" s="44">
        <v>0</v>
      </c>
      <c r="O7" s="44">
        <v>6017112.8600000003</v>
      </c>
      <c r="P7" s="44">
        <v>6695831.9800000004</v>
      </c>
      <c r="Q7" s="44">
        <v>0</v>
      </c>
      <c r="R7" s="44">
        <v>0</v>
      </c>
      <c r="S7" s="44"/>
      <c r="T7" s="70">
        <v>2580000</v>
      </c>
      <c r="U7" s="44"/>
      <c r="V7" s="59">
        <v>229249943.86000001</v>
      </c>
      <c r="W7" s="44"/>
      <c r="X7" s="16"/>
      <c r="Y7" s="17">
        <f>SUM(B7:X7)</f>
        <v>591881686.97000003</v>
      </c>
    </row>
    <row r="8" spans="1:33" ht="18" customHeight="1" x14ac:dyDescent="0.2">
      <c r="A8" s="15">
        <v>44743</v>
      </c>
      <c r="B8" s="44">
        <f>Transferencias!K3</f>
        <v>343986000</v>
      </c>
      <c r="C8" s="44">
        <f>+Prestamos!H5</f>
        <v>60000000</v>
      </c>
      <c r="D8" s="44">
        <v>0</v>
      </c>
      <c r="E8" s="44">
        <v>0</v>
      </c>
      <c r="F8" s="44">
        <v>19805753.98</v>
      </c>
      <c r="G8" s="44">
        <v>0</v>
      </c>
      <c r="H8" s="44">
        <v>1701235.89</v>
      </c>
      <c r="I8" s="44">
        <v>35700629.719999999</v>
      </c>
      <c r="J8" s="44">
        <v>0</v>
      </c>
      <c r="K8" s="44">
        <v>12004845.49</v>
      </c>
      <c r="L8" s="44">
        <v>5410000.8499999996</v>
      </c>
      <c r="M8" s="44">
        <v>0</v>
      </c>
      <c r="N8" s="44">
        <v>0</v>
      </c>
      <c r="O8" s="44">
        <v>3117249.04</v>
      </c>
      <c r="P8" s="44">
        <f>7744612.61+4474828.04+4620197.54+9656407.51+4306918.83+6520311.35</f>
        <v>37323275.880000003</v>
      </c>
      <c r="Q8" s="44">
        <v>0</v>
      </c>
      <c r="R8" s="44">
        <v>6543225.4299999997</v>
      </c>
      <c r="S8" s="44"/>
      <c r="T8" s="59">
        <f>1500000+2000000+2380000</f>
        <v>5880000</v>
      </c>
      <c r="U8" s="44"/>
      <c r="V8" s="59">
        <v>440905080.08999997</v>
      </c>
      <c r="W8" s="44"/>
      <c r="X8" s="16">
        <v>53050000</v>
      </c>
      <c r="Y8" s="17">
        <f t="shared" ref="Y8:Y18" si="0">SUM(B8:X8)</f>
        <v>1025427296.3700001</v>
      </c>
    </row>
    <row r="9" spans="1:33" ht="18" customHeight="1" x14ac:dyDescent="0.2">
      <c r="A9" s="15">
        <v>44774</v>
      </c>
      <c r="B9" s="44">
        <f>Transferencias!K4</f>
        <v>331500000</v>
      </c>
      <c r="C9" s="44">
        <f>+Prestamos!H6</f>
        <v>0</v>
      </c>
      <c r="D9" s="44"/>
      <c r="E9" s="44"/>
      <c r="F9" s="44">
        <v>15514583.32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>
        <f>810000+3750000+3840000</f>
        <v>8400000</v>
      </c>
      <c r="U9" s="44"/>
      <c r="V9" s="59"/>
      <c r="W9" s="44"/>
      <c r="X9" s="16">
        <v>22100000</v>
      </c>
      <c r="Y9" s="17">
        <f t="shared" si="0"/>
        <v>377514583.31999999</v>
      </c>
    </row>
    <row r="10" spans="1:33" ht="18" customHeight="1" x14ac:dyDescent="0.2">
      <c r="A10" s="15">
        <v>44805</v>
      </c>
      <c r="B10" s="44">
        <f>Transferencias!K5</f>
        <v>0</v>
      </c>
      <c r="C10" s="44">
        <f>+Prestamos!H7</f>
        <v>0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59"/>
      <c r="W10" s="44"/>
      <c r="X10" s="16"/>
      <c r="Y10" s="17">
        <f t="shared" si="0"/>
        <v>0</v>
      </c>
    </row>
    <row r="11" spans="1:33" ht="18" customHeight="1" x14ac:dyDescent="0.2">
      <c r="A11" s="15">
        <v>44835</v>
      </c>
      <c r="B11" s="16">
        <f>Transferencias!K6</f>
        <v>0</v>
      </c>
      <c r="C11" s="16">
        <f>+Prestamos!H8</f>
        <v>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59"/>
      <c r="W11" s="16"/>
      <c r="X11" s="16"/>
      <c r="Y11" s="17">
        <f t="shared" si="0"/>
        <v>0</v>
      </c>
    </row>
    <row r="12" spans="1:33" ht="18" customHeight="1" x14ac:dyDescent="0.2">
      <c r="A12" s="15">
        <v>44866</v>
      </c>
      <c r="B12" s="16">
        <f>Transferencias!K7</f>
        <v>0</v>
      </c>
      <c r="C12" s="16">
        <f>+Prestamos!H9</f>
        <v>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59"/>
      <c r="W12" s="16"/>
      <c r="X12" s="16"/>
      <c r="Y12" s="17">
        <f t="shared" si="0"/>
        <v>0</v>
      </c>
    </row>
    <row r="13" spans="1:33" ht="18" customHeight="1" x14ac:dyDescent="0.2">
      <c r="A13" s="15">
        <v>44896</v>
      </c>
      <c r="B13" s="44">
        <f>Transferencias!K8</f>
        <v>0</v>
      </c>
      <c r="C13" s="44">
        <f>+Prestamos!H10</f>
        <v>0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59"/>
      <c r="W13" s="44"/>
      <c r="X13" s="16"/>
      <c r="Y13" s="17">
        <f t="shared" si="0"/>
        <v>0</v>
      </c>
    </row>
    <row r="14" spans="1:33" ht="18" customHeight="1" x14ac:dyDescent="0.2">
      <c r="A14" s="15">
        <v>44927</v>
      </c>
      <c r="B14" s="44">
        <f>Transferencias!K9</f>
        <v>0</v>
      </c>
      <c r="C14" s="44">
        <f>+Prestamos!H11</f>
        <v>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59"/>
      <c r="W14" s="44"/>
      <c r="X14" s="16"/>
      <c r="Y14" s="17">
        <f t="shared" si="0"/>
        <v>0</v>
      </c>
    </row>
    <row r="15" spans="1:33" ht="18" customHeight="1" x14ac:dyDescent="0.2">
      <c r="A15" s="15">
        <v>44958</v>
      </c>
      <c r="B15" s="44">
        <f>Transferencias!K10</f>
        <v>0</v>
      </c>
      <c r="C15" s="44">
        <f>+Prestamos!H12</f>
        <v>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16"/>
      <c r="O15" s="16"/>
      <c r="P15" s="16"/>
      <c r="Q15" s="16"/>
      <c r="R15" s="16"/>
      <c r="S15" s="16"/>
      <c r="T15" s="16"/>
      <c r="U15" s="16"/>
      <c r="V15" s="59"/>
      <c r="W15" s="16"/>
      <c r="X15" s="16"/>
      <c r="Y15" s="17">
        <f t="shared" si="0"/>
        <v>0</v>
      </c>
    </row>
    <row r="16" spans="1:33" ht="18" customHeight="1" x14ac:dyDescent="0.2">
      <c r="A16" s="15">
        <v>44986</v>
      </c>
      <c r="B16" s="44">
        <f>Transferencias!K11</f>
        <v>0</v>
      </c>
      <c r="C16" s="44">
        <f>+Prestamos!H13</f>
        <v>0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16"/>
      <c r="O16" s="16"/>
      <c r="P16" s="16"/>
      <c r="Q16" s="16"/>
      <c r="R16" s="16"/>
      <c r="S16" s="16"/>
      <c r="T16" s="44"/>
      <c r="U16" s="16"/>
      <c r="V16" s="59"/>
      <c r="W16" s="16"/>
      <c r="X16" s="16"/>
      <c r="Y16" s="17">
        <f t="shared" si="0"/>
        <v>0</v>
      </c>
      <c r="AD16" s="2" t="s">
        <v>13</v>
      </c>
    </row>
    <row r="17" spans="1:33" ht="18" customHeight="1" x14ac:dyDescent="0.2">
      <c r="A17" s="15">
        <v>45017</v>
      </c>
      <c r="B17" s="44">
        <f>Transferencias!K12</f>
        <v>0</v>
      </c>
      <c r="C17" s="44">
        <f>+Prestamos!H14</f>
        <v>0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16"/>
      <c r="O17" s="16"/>
      <c r="P17" s="16"/>
      <c r="Q17" s="16"/>
      <c r="R17" s="16"/>
      <c r="S17" s="16"/>
      <c r="T17" s="16"/>
      <c r="U17" s="16"/>
      <c r="V17" s="59"/>
      <c r="W17" s="16"/>
      <c r="X17" s="16"/>
      <c r="Y17" s="17">
        <f t="shared" si="0"/>
        <v>0</v>
      </c>
      <c r="AA17" s="42"/>
    </row>
    <row r="18" spans="1:33" ht="18" customHeight="1" thickBot="1" x14ac:dyDescent="0.25">
      <c r="A18" s="15">
        <v>45047</v>
      </c>
      <c r="B18" s="44">
        <f>Transferencias!K13</f>
        <v>0</v>
      </c>
      <c r="C18" s="44">
        <f>+Prestamos!H15</f>
        <v>0</v>
      </c>
      <c r="D18" s="38"/>
      <c r="E18" s="38"/>
      <c r="F18" s="38"/>
      <c r="G18" s="38"/>
      <c r="H18" s="44"/>
      <c r="I18" s="38"/>
      <c r="J18" s="38"/>
      <c r="K18" s="44"/>
      <c r="L18" s="38"/>
      <c r="M18" s="38"/>
      <c r="N18" s="18"/>
      <c r="O18" s="18"/>
      <c r="P18" s="18"/>
      <c r="Q18" s="18"/>
      <c r="R18" s="18"/>
      <c r="S18" s="18"/>
      <c r="T18" s="18"/>
      <c r="U18" s="18"/>
      <c r="V18" s="60"/>
      <c r="W18" s="18"/>
      <c r="X18" s="18"/>
      <c r="Y18" s="17">
        <f t="shared" si="0"/>
        <v>0</v>
      </c>
      <c r="AA18" s="7" t="s">
        <v>13</v>
      </c>
    </row>
    <row r="19" spans="1:33" s="9" customFormat="1" ht="31.5" customHeight="1" thickBot="1" x14ac:dyDescent="0.25">
      <c r="A19" s="8" t="s">
        <v>0</v>
      </c>
      <c r="B19" s="43">
        <f>SUM(B7:B18)</f>
        <v>912143100</v>
      </c>
      <c r="C19" s="43">
        <f>SUM(C7:C18)</f>
        <v>60000000</v>
      </c>
      <c r="D19" s="43">
        <f t="shared" ref="D19:W19" si="1">SUM(D7:D18)</f>
        <v>0</v>
      </c>
      <c r="E19" s="43">
        <f t="shared" si="1"/>
        <v>0</v>
      </c>
      <c r="F19" s="43">
        <f t="shared" si="1"/>
        <v>66634591.619999997</v>
      </c>
      <c r="G19" s="43">
        <f t="shared" si="1"/>
        <v>0</v>
      </c>
      <c r="H19" s="43">
        <f t="shared" si="1"/>
        <v>11418495.08</v>
      </c>
      <c r="I19" s="43">
        <f t="shared" si="1"/>
        <v>73268522.24000001</v>
      </c>
      <c r="J19" s="43">
        <f t="shared" si="1"/>
        <v>0</v>
      </c>
      <c r="K19" s="43">
        <f t="shared" si="1"/>
        <v>28018794.75</v>
      </c>
      <c r="L19" s="43">
        <f t="shared" si="1"/>
        <v>14038440.9</v>
      </c>
      <c r="M19" s="43">
        <f t="shared" si="1"/>
        <v>7439902.9299999997</v>
      </c>
      <c r="N19" s="43">
        <f t="shared" si="1"/>
        <v>0</v>
      </c>
      <c r="O19" s="43">
        <f>SUM(O7:O18)</f>
        <v>9134361.9000000004</v>
      </c>
      <c r="P19" s="43">
        <f>SUM(P7:P18)</f>
        <v>44019107.859999999</v>
      </c>
      <c r="Q19" s="43">
        <f>SUM(Q7:Q18)</f>
        <v>0</v>
      </c>
      <c r="R19" s="43">
        <f>SUM(R7:R18)</f>
        <v>6543225.4299999997</v>
      </c>
      <c r="S19" s="43">
        <f t="shared" si="1"/>
        <v>0</v>
      </c>
      <c r="T19" s="43">
        <f>SUM(T7:T18)</f>
        <v>16860000</v>
      </c>
      <c r="U19" s="43">
        <f t="shared" si="1"/>
        <v>0</v>
      </c>
      <c r="V19" s="61">
        <f t="shared" si="1"/>
        <v>670155023.95000005</v>
      </c>
      <c r="W19" s="43">
        <f t="shared" si="1"/>
        <v>0</v>
      </c>
      <c r="X19" s="43">
        <f>SUM(X7:X18)</f>
        <v>75150000</v>
      </c>
      <c r="Y19" s="14">
        <f>SUM(Y7:Y18)</f>
        <v>1994823566.6600001</v>
      </c>
      <c r="AA19" s="10" t="s">
        <v>13</v>
      </c>
    </row>
    <row r="20" spans="1:3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x14ac:dyDescent="0.2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7"/>
      <c r="AB21" s="7"/>
      <c r="AC21" s="7"/>
      <c r="AD21" s="7"/>
      <c r="AE21" s="7"/>
      <c r="AF21" s="7"/>
      <c r="AG21" s="7"/>
    </row>
    <row r="22" spans="1:33" x14ac:dyDescent="0.2">
      <c r="A22" s="6"/>
      <c r="B22" s="7"/>
      <c r="C22" s="7"/>
      <c r="D22" s="7" t="s">
        <v>13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0"/>
      <c r="AB22" s="7"/>
      <c r="AC22" s="7"/>
      <c r="AD22" s="7"/>
      <c r="AE22" s="7"/>
      <c r="AF22" s="7"/>
      <c r="AG22" s="7"/>
    </row>
    <row r="23" spans="1:3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C23" s="7"/>
      <c r="AD23" s="7"/>
      <c r="AE23" s="7"/>
      <c r="AF23" s="7"/>
      <c r="AG23" s="7"/>
    </row>
    <row r="24" spans="1:33" x14ac:dyDescent="0.2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"/>
      <c r="AB24" s="1"/>
      <c r="AC24" s="11"/>
      <c r="AD24" s="7"/>
      <c r="AE24" s="7"/>
      <c r="AF24" s="1"/>
      <c r="AG24" s="1"/>
    </row>
    <row r="25" spans="1:33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">
      <c r="A27" s="1"/>
      <c r="B27" s="1"/>
      <c r="C27" s="1"/>
      <c r="D27" s="1"/>
      <c r="E27" s="1"/>
      <c r="F27" s="1"/>
      <c r="G27" s="1"/>
      <c r="H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4"/>
      <c r="AB27" s="1"/>
      <c r="AC27" s="1"/>
      <c r="AD27" s="1"/>
      <c r="AE27" s="1"/>
      <c r="AF27" s="1"/>
      <c r="AG27" s="1"/>
    </row>
    <row r="28" spans="1:3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4"/>
      <c r="AB28" s="1"/>
      <c r="AC28" s="1"/>
      <c r="AD28" s="1"/>
      <c r="AE28" s="1"/>
      <c r="AF28" s="1"/>
      <c r="AG28" s="1"/>
    </row>
    <row r="29" spans="1:33" x14ac:dyDescent="0.2">
      <c r="A29" s="13"/>
      <c r="B29" s="4"/>
      <c r="C29" s="4"/>
      <c r="D29" s="4"/>
      <c r="E29" s="4"/>
      <c r="F29" s="4"/>
      <c r="G29" s="4"/>
      <c r="H29" s="4"/>
      <c r="I29" s="1"/>
      <c r="J29" s="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1"/>
      <c r="AC29" s="1"/>
      <c r="AD29" s="1"/>
      <c r="AE29" s="1"/>
      <c r="AF29" s="1"/>
      <c r="AG29" s="1"/>
    </row>
    <row r="30" spans="1:33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C30" s="1"/>
      <c r="AD30" s="1"/>
      <c r="AE30" s="1"/>
      <c r="AF30" s="1"/>
      <c r="AG30" s="1"/>
    </row>
    <row r="31" spans="1:33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11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C31" s="1"/>
      <c r="AD31" s="1"/>
      <c r="AE31" s="1"/>
      <c r="AF31" s="1"/>
      <c r="AG31" s="1"/>
    </row>
    <row r="32" spans="1:33" x14ac:dyDescent="0.2">
      <c r="I32" s="45"/>
      <c r="J32" s="45"/>
      <c r="K32" s="45"/>
      <c r="L32" s="45"/>
    </row>
  </sheetData>
  <pageMargins left="0.7" right="0.7" top="0.75" bottom="0.75" header="0.3" footer="0.3"/>
  <pageSetup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D22" sqref="D22:D23"/>
    </sheetView>
  </sheetViews>
  <sheetFormatPr baseColWidth="10" defaultRowHeight="16.5" customHeight="1" x14ac:dyDescent="0.2"/>
  <cols>
    <col min="2" max="3" width="15.28515625" customWidth="1"/>
    <col min="4" max="4" width="16.7109375" customWidth="1"/>
    <col min="5" max="7" width="12.85546875" customWidth="1"/>
    <col min="8" max="8" width="15.85546875" customWidth="1"/>
  </cols>
  <sheetData>
    <row r="1" spans="1:8" ht="9.75" customHeight="1" x14ac:dyDescent="0.2"/>
    <row r="2" spans="1:8" ht="27" customHeight="1" thickBot="1" x14ac:dyDescent="0.25">
      <c r="A2" s="82" t="s">
        <v>1</v>
      </c>
      <c r="B2" s="83"/>
      <c r="C2" s="83"/>
      <c r="D2" s="83"/>
      <c r="E2" s="36"/>
      <c r="F2" s="36"/>
      <c r="G2" s="36"/>
    </row>
    <row r="3" spans="1:8" ht="30" customHeight="1" thickBot="1" x14ac:dyDescent="0.25">
      <c r="A3" s="37" t="s">
        <v>2</v>
      </c>
      <c r="B3" s="27" t="s">
        <v>18</v>
      </c>
      <c r="C3" s="52" t="s">
        <v>22</v>
      </c>
      <c r="D3" s="26" t="s">
        <v>8</v>
      </c>
      <c r="E3" s="25" t="s">
        <v>11</v>
      </c>
      <c r="F3" s="25" t="s">
        <v>12</v>
      </c>
      <c r="G3" s="25" t="s">
        <v>10</v>
      </c>
    </row>
    <row r="4" spans="1:8" ht="16.5" customHeight="1" thickBot="1" x14ac:dyDescent="0.25">
      <c r="A4" s="34">
        <v>44713</v>
      </c>
      <c r="B4" s="76"/>
      <c r="C4" s="79"/>
      <c r="D4" s="76"/>
      <c r="E4" s="79"/>
      <c r="F4" s="31"/>
      <c r="G4" s="31"/>
      <c r="H4" s="30">
        <f>SUM(B4:G4)</f>
        <v>0</v>
      </c>
    </row>
    <row r="5" spans="1:8" ht="16.5" customHeight="1" thickBot="1" x14ac:dyDescent="0.25">
      <c r="A5" s="34">
        <v>44743</v>
      </c>
      <c r="B5" s="77"/>
      <c r="C5" s="80">
        <v>60000000</v>
      </c>
      <c r="D5" s="77"/>
      <c r="E5" s="80"/>
      <c r="F5" s="32"/>
      <c r="G5" s="32"/>
      <c r="H5" s="30">
        <f t="shared" ref="H5:H15" si="0">SUM(B5:G5)</f>
        <v>60000000</v>
      </c>
    </row>
    <row r="6" spans="1:8" ht="16.5" customHeight="1" thickBot="1" x14ac:dyDescent="0.25">
      <c r="A6" s="34">
        <v>44774</v>
      </c>
      <c r="B6" s="77"/>
      <c r="C6" s="80"/>
      <c r="D6" s="77"/>
      <c r="E6" s="80"/>
      <c r="F6" s="32"/>
      <c r="G6" s="32"/>
      <c r="H6" s="30">
        <f t="shared" si="0"/>
        <v>0</v>
      </c>
    </row>
    <row r="7" spans="1:8" ht="16.5" customHeight="1" thickBot="1" x14ac:dyDescent="0.25">
      <c r="A7" s="34">
        <v>44805</v>
      </c>
      <c r="B7" s="77"/>
      <c r="C7" s="80"/>
      <c r="D7" s="77"/>
      <c r="E7" s="80"/>
      <c r="F7" s="32"/>
      <c r="G7" s="32"/>
      <c r="H7" s="30">
        <f t="shared" si="0"/>
        <v>0</v>
      </c>
    </row>
    <row r="8" spans="1:8" ht="16.5" customHeight="1" thickBot="1" x14ac:dyDescent="0.25">
      <c r="A8" s="34">
        <v>44835</v>
      </c>
      <c r="B8" s="77"/>
      <c r="C8" s="80"/>
      <c r="D8" s="77"/>
      <c r="E8" s="80"/>
      <c r="F8" s="32"/>
      <c r="G8" s="32"/>
      <c r="H8" s="30">
        <f t="shared" si="0"/>
        <v>0</v>
      </c>
    </row>
    <row r="9" spans="1:8" ht="16.5" customHeight="1" thickBot="1" x14ac:dyDescent="0.25">
      <c r="A9" s="34">
        <v>44866</v>
      </c>
      <c r="B9" s="77"/>
      <c r="C9" s="80"/>
      <c r="D9" s="77"/>
      <c r="E9" s="80"/>
      <c r="F9" s="32"/>
      <c r="G9" s="32"/>
      <c r="H9" s="30">
        <f t="shared" si="0"/>
        <v>0</v>
      </c>
    </row>
    <row r="10" spans="1:8" ht="16.5" customHeight="1" thickBot="1" x14ac:dyDescent="0.25">
      <c r="A10" s="34">
        <v>44896</v>
      </c>
      <c r="B10" s="77"/>
      <c r="C10" s="80"/>
      <c r="D10" s="77"/>
      <c r="E10" s="80"/>
      <c r="F10" s="32"/>
      <c r="G10" s="32"/>
      <c r="H10" s="30">
        <f t="shared" si="0"/>
        <v>0</v>
      </c>
    </row>
    <row r="11" spans="1:8" ht="16.5" customHeight="1" thickBot="1" x14ac:dyDescent="0.25">
      <c r="A11" s="34">
        <v>44927</v>
      </c>
      <c r="B11" s="77"/>
      <c r="C11" s="80"/>
      <c r="D11" s="77"/>
      <c r="E11" s="80"/>
      <c r="F11" s="32"/>
      <c r="G11" s="32"/>
      <c r="H11" s="30">
        <f t="shared" si="0"/>
        <v>0</v>
      </c>
    </row>
    <row r="12" spans="1:8" ht="16.5" customHeight="1" thickBot="1" x14ac:dyDescent="0.25">
      <c r="A12" s="34">
        <v>44958</v>
      </c>
      <c r="B12" s="77"/>
      <c r="C12" s="80"/>
      <c r="D12" s="77"/>
      <c r="E12" s="80"/>
      <c r="F12" s="32"/>
      <c r="G12" s="32"/>
      <c r="H12" s="30">
        <f t="shared" si="0"/>
        <v>0</v>
      </c>
    </row>
    <row r="13" spans="1:8" ht="16.5" customHeight="1" thickBot="1" x14ac:dyDescent="0.25">
      <c r="A13" s="34">
        <v>44986</v>
      </c>
      <c r="B13" s="77"/>
      <c r="C13" s="80"/>
      <c r="D13" s="77"/>
      <c r="E13" s="80"/>
      <c r="F13" s="32"/>
      <c r="G13" s="32"/>
      <c r="H13" s="30">
        <f t="shared" si="0"/>
        <v>0</v>
      </c>
    </row>
    <row r="14" spans="1:8" ht="16.5" customHeight="1" thickBot="1" x14ac:dyDescent="0.25">
      <c r="A14" s="34">
        <v>45017</v>
      </c>
      <c r="B14" s="77"/>
      <c r="C14" s="80"/>
      <c r="D14" s="77"/>
      <c r="E14" s="80"/>
      <c r="F14" s="32"/>
      <c r="G14" s="32"/>
      <c r="H14" s="30">
        <f t="shared" si="0"/>
        <v>0</v>
      </c>
    </row>
    <row r="15" spans="1:8" ht="16.5" customHeight="1" thickBot="1" x14ac:dyDescent="0.25">
      <c r="A15" s="8">
        <v>45047</v>
      </c>
      <c r="B15" s="78"/>
      <c r="C15" s="81"/>
      <c r="D15" s="78"/>
      <c r="E15" s="81"/>
      <c r="F15" s="33"/>
      <c r="G15" s="33"/>
      <c r="H15" s="30">
        <f t="shared" si="0"/>
        <v>0</v>
      </c>
    </row>
  </sheetData>
  <mergeCells count="1"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10" zoomScaleNormal="110" workbookViewId="0">
      <pane ySplit="1" topLeftCell="A2" activePane="bottomLeft" state="frozen"/>
      <selection pane="bottomLeft" activeCell="F5" sqref="F5"/>
    </sheetView>
  </sheetViews>
  <sheetFormatPr baseColWidth="10" defaultRowHeight="12.75" x14ac:dyDescent="0.2"/>
  <cols>
    <col min="1" max="1" width="12.7109375" bestFit="1" customWidth="1"/>
    <col min="2" max="5" width="15.85546875" customWidth="1"/>
    <col min="6" max="6" width="17" customWidth="1"/>
    <col min="7" max="9" width="15.85546875" customWidth="1"/>
    <col min="10" max="10" width="16.42578125" bestFit="1" customWidth="1"/>
    <col min="11" max="11" width="13.7109375" bestFit="1" customWidth="1"/>
    <col min="12" max="12" width="13.28515625" bestFit="1" customWidth="1"/>
    <col min="13" max="13" width="11.42578125" customWidth="1"/>
    <col min="14" max="14" width="11.7109375" bestFit="1" customWidth="1"/>
  </cols>
  <sheetData>
    <row r="1" spans="1:12" ht="36.75" customHeight="1" thickBot="1" x14ac:dyDescent="0.25">
      <c r="A1" s="19" t="s">
        <v>2</v>
      </c>
      <c r="B1" s="46" t="s">
        <v>40</v>
      </c>
      <c r="C1" s="46" t="s">
        <v>8</v>
      </c>
      <c r="D1" s="25" t="s">
        <v>10</v>
      </c>
      <c r="E1" s="25" t="s">
        <v>11</v>
      </c>
      <c r="F1" s="25" t="s">
        <v>12</v>
      </c>
      <c r="G1" s="25" t="s">
        <v>37</v>
      </c>
      <c r="H1" s="25" t="s">
        <v>18</v>
      </c>
      <c r="I1" s="25" t="s">
        <v>22</v>
      </c>
      <c r="J1" s="25" t="s">
        <v>19</v>
      </c>
    </row>
    <row r="2" spans="1:12" x14ac:dyDescent="0.2">
      <c r="A2" s="53">
        <v>44713</v>
      </c>
      <c r="B2" s="56">
        <v>0</v>
      </c>
      <c r="C2" s="56">
        <v>20840000</v>
      </c>
      <c r="D2" s="56">
        <v>3715000</v>
      </c>
      <c r="E2" s="56">
        <v>34887000</v>
      </c>
      <c r="F2" s="56">
        <v>50410000</v>
      </c>
      <c r="G2" s="56">
        <v>31520100</v>
      </c>
      <c r="H2" s="56">
        <v>42820000</v>
      </c>
      <c r="I2" s="56">
        <v>33240000</v>
      </c>
      <c r="J2" s="56">
        <v>19225000</v>
      </c>
      <c r="K2" s="35">
        <f>SUM(B2:J2)</f>
        <v>236657100</v>
      </c>
    </row>
    <row r="3" spans="1:12" x14ac:dyDescent="0.2">
      <c r="A3" s="15">
        <v>44743</v>
      </c>
      <c r="B3" s="55">
        <v>0</v>
      </c>
      <c r="C3" s="55">
        <v>3260000</v>
      </c>
      <c r="D3" s="55">
        <v>10630000</v>
      </c>
      <c r="E3" s="55">
        <v>28891000</v>
      </c>
      <c r="F3" s="55">
        <v>116590000</v>
      </c>
      <c r="G3" s="55">
        <v>12100000</v>
      </c>
      <c r="H3" s="55">
        <v>89515000</v>
      </c>
      <c r="I3" s="55">
        <v>69150000</v>
      </c>
      <c r="J3" s="55">
        <v>13850000</v>
      </c>
      <c r="K3" s="35">
        <f t="shared" ref="K3:K13" si="0">SUM(B3:J3)</f>
        <v>343986000</v>
      </c>
    </row>
    <row r="4" spans="1:12" x14ac:dyDescent="0.2">
      <c r="A4" s="15">
        <v>44774</v>
      </c>
      <c r="B4" s="55">
        <v>10000</v>
      </c>
      <c r="C4" s="55">
        <v>35430000</v>
      </c>
      <c r="D4" s="55">
        <v>160000</v>
      </c>
      <c r="E4" s="55">
        <v>17540000</v>
      </c>
      <c r="F4" s="55">
        <v>53295000</v>
      </c>
      <c r="G4" s="55">
        <v>30800000</v>
      </c>
      <c r="H4" s="55">
        <v>89085000</v>
      </c>
      <c r="I4" s="55">
        <v>97550000</v>
      </c>
      <c r="J4" s="55">
        <v>7630000</v>
      </c>
      <c r="K4" s="35">
        <f t="shared" si="0"/>
        <v>331500000</v>
      </c>
    </row>
    <row r="5" spans="1:12" x14ac:dyDescent="0.2">
      <c r="A5" s="15">
        <v>44805</v>
      </c>
      <c r="B5" s="55"/>
      <c r="C5" s="55"/>
      <c r="D5" s="55"/>
      <c r="E5" s="55"/>
      <c r="F5" s="55"/>
      <c r="G5" s="55"/>
      <c r="H5" s="55"/>
      <c r="I5" s="55"/>
      <c r="J5" s="55"/>
      <c r="K5" s="35">
        <f t="shared" si="0"/>
        <v>0</v>
      </c>
    </row>
    <row r="6" spans="1:12" x14ac:dyDescent="0.2">
      <c r="A6" s="15">
        <v>44835</v>
      </c>
      <c r="B6" s="55"/>
      <c r="C6" s="55"/>
      <c r="D6" s="55"/>
      <c r="E6" s="55"/>
      <c r="F6" s="55"/>
      <c r="G6" s="55"/>
      <c r="H6" s="55"/>
      <c r="I6" s="55"/>
      <c r="J6" s="55"/>
      <c r="K6" s="35">
        <f t="shared" si="0"/>
        <v>0</v>
      </c>
    </row>
    <row r="7" spans="1:12" x14ac:dyDescent="0.2">
      <c r="A7" s="15">
        <v>44866</v>
      </c>
      <c r="B7" s="55"/>
      <c r="C7" s="55"/>
      <c r="D7" s="55"/>
      <c r="E7" s="55"/>
      <c r="F7" s="55"/>
      <c r="G7" s="55"/>
      <c r="H7" s="55"/>
      <c r="I7" s="55"/>
      <c r="J7" s="55"/>
      <c r="K7" s="35">
        <f t="shared" si="0"/>
        <v>0</v>
      </c>
    </row>
    <row r="8" spans="1:12" s="39" customFormat="1" x14ac:dyDescent="0.2">
      <c r="A8" s="15">
        <v>44896</v>
      </c>
      <c r="B8" s="55"/>
      <c r="C8" s="55"/>
      <c r="D8" s="55"/>
      <c r="E8" s="55"/>
      <c r="F8" s="55"/>
      <c r="G8" s="55"/>
      <c r="H8" s="55"/>
      <c r="I8" s="55"/>
      <c r="J8" s="55"/>
      <c r="K8" s="35">
        <f t="shared" si="0"/>
        <v>0</v>
      </c>
    </row>
    <row r="9" spans="1:12" s="39" customFormat="1" x14ac:dyDescent="0.2">
      <c r="A9" s="15">
        <v>44927</v>
      </c>
      <c r="B9" s="55"/>
      <c r="C9" s="55"/>
      <c r="D9" s="55"/>
      <c r="E9" s="55"/>
      <c r="F9" s="55"/>
      <c r="G9" s="55"/>
      <c r="H9" s="55"/>
      <c r="I9" s="55"/>
      <c r="J9" s="55"/>
      <c r="K9" s="35">
        <f t="shared" si="0"/>
        <v>0</v>
      </c>
    </row>
    <row r="10" spans="1:12" s="39" customFormat="1" x14ac:dyDescent="0.2">
      <c r="A10" s="15">
        <v>44958</v>
      </c>
      <c r="B10" s="55"/>
      <c r="C10" s="55"/>
      <c r="D10" s="55"/>
      <c r="E10" s="55"/>
      <c r="F10" s="55"/>
      <c r="G10" s="55"/>
      <c r="H10" s="55"/>
      <c r="I10" s="55"/>
      <c r="J10" s="55"/>
      <c r="K10" s="35">
        <f t="shared" si="0"/>
        <v>0</v>
      </c>
    </row>
    <row r="11" spans="1:12" s="39" customFormat="1" x14ac:dyDescent="0.2">
      <c r="A11" s="15">
        <v>44986</v>
      </c>
      <c r="B11" s="55"/>
      <c r="C11" s="55"/>
      <c r="D11" s="55"/>
      <c r="E11" s="55"/>
      <c r="F11" s="55"/>
      <c r="G11" s="55"/>
      <c r="H11" s="55"/>
      <c r="I11" s="55"/>
      <c r="J11" s="55"/>
      <c r="K11" s="35">
        <f t="shared" si="0"/>
        <v>0</v>
      </c>
    </row>
    <row r="12" spans="1:12" s="39" customFormat="1" x14ac:dyDescent="0.2">
      <c r="A12" s="15">
        <v>45017</v>
      </c>
      <c r="B12" s="55"/>
      <c r="C12" s="55"/>
      <c r="D12" s="55"/>
      <c r="E12" s="55"/>
      <c r="F12" s="55"/>
      <c r="G12" s="55"/>
      <c r="H12" s="55"/>
      <c r="I12" s="55"/>
      <c r="J12" s="55"/>
      <c r="K12" s="35">
        <f t="shared" si="0"/>
        <v>0</v>
      </c>
    </row>
    <row r="13" spans="1:12" s="39" customFormat="1" ht="13.5" thickBot="1" x14ac:dyDescent="0.25">
      <c r="A13" s="54">
        <v>45047</v>
      </c>
      <c r="B13" s="57"/>
      <c r="C13" s="57"/>
      <c r="D13" s="57"/>
      <c r="E13" s="57"/>
      <c r="F13" s="57"/>
      <c r="G13" s="57"/>
      <c r="H13" s="57"/>
      <c r="I13" s="57"/>
      <c r="J13" s="57"/>
      <c r="K13" s="35">
        <f t="shared" si="0"/>
        <v>0</v>
      </c>
    </row>
    <row r="14" spans="1:12" x14ac:dyDescent="0.2">
      <c r="B14" s="35">
        <f>SUM(B2:B13)</f>
        <v>10000</v>
      </c>
      <c r="C14" s="35">
        <f t="shared" ref="C14:J14" si="1">SUM(C2:C13)</f>
        <v>59530000</v>
      </c>
      <c r="D14" s="35">
        <f>SUM(D2:D13)</f>
        <v>14505000</v>
      </c>
      <c r="E14" s="35">
        <f t="shared" si="1"/>
        <v>81318000</v>
      </c>
      <c r="F14" s="35">
        <f t="shared" si="1"/>
        <v>220295000</v>
      </c>
      <c r="G14" s="35">
        <f t="shared" si="1"/>
        <v>74420100</v>
      </c>
      <c r="H14" s="35">
        <f t="shared" si="1"/>
        <v>221420000</v>
      </c>
      <c r="I14" s="35">
        <f t="shared" si="1"/>
        <v>199940000</v>
      </c>
      <c r="J14" s="35">
        <f t="shared" si="1"/>
        <v>40705000</v>
      </c>
      <c r="K14" s="35">
        <f>SUM(K2:K13)</f>
        <v>912143100</v>
      </c>
    </row>
    <row r="16" spans="1:12" x14ac:dyDescent="0.2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0" x14ac:dyDescent="0.2">
      <c r="B17" s="62" t="s">
        <v>39</v>
      </c>
      <c r="C17" s="62"/>
      <c r="D17" s="62"/>
      <c r="E17" s="62"/>
      <c r="F17" s="62"/>
      <c r="G17" s="62"/>
      <c r="H17" s="62"/>
      <c r="I17" s="62"/>
      <c r="J17" s="6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2"/>
  <sheetViews>
    <sheetView zoomScale="110" zoomScaleNormal="110" workbookViewId="0">
      <selection activeCell="J10" sqref="J10"/>
    </sheetView>
  </sheetViews>
  <sheetFormatPr baseColWidth="10" defaultRowHeight="12.75" x14ac:dyDescent="0.2"/>
  <cols>
    <col min="2" max="13" width="14.5703125" customWidth="1"/>
    <col min="14" max="14" width="15.7109375" customWidth="1"/>
  </cols>
  <sheetData>
    <row r="2" spans="1:14" x14ac:dyDescent="0.2">
      <c r="M2" s="71" t="s">
        <v>55</v>
      </c>
      <c r="N2" s="72">
        <v>217454709.6899997</v>
      </c>
    </row>
    <row r="4" spans="1:14" ht="13.5" thickBot="1" x14ac:dyDescent="0.25"/>
    <row r="5" spans="1:14" ht="13.5" thickBot="1" x14ac:dyDescent="0.25">
      <c r="B5" s="84" t="s">
        <v>43</v>
      </c>
      <c r="C5" s="85"/>
      <c r="D5" s="85"/>
      <c r="E5" s="85"/>
      <c r="F5" s="85"/>
      <c r="G5" s="85"/>
      <c r="H5" s="85"/>
      <c r="I5" s="85"/>
      <c r="J5" s="86"/>
      <c r="K5" s="87" t="s">
        <v>0</v>
      </c>
      <c r="L5" s="89" t="s">
        <v>42</v>
      </c>
      <c r="M5" s="89" t="s">
        <v>44</v>
      </c>
      <c r="N5" s="91" t="s">
        <v>45</v>
      </c>
    </row>
    <row r="6" spans="1:14" ht="13.5" thickBot="1" x14ac:dyDescent="0.25">
      <c r="A6" s="19" t="s">
        <v>2</v>
      </c>
      <c r="B6" s="64" t="s">
        <v>46</v>
      </c>
      <c r="C6" s="64" t="s">
        <v>47</v>
      </c>
      <c r="D6" s="64" t="s">
        <v>48</v>
      </c>
      <c r="E6" s="64" t="s">
        <v>49</v>
      </c>
      <c r="F6" s="64" t="s">
        <v>50</v>
      </c>
      <c r="G6" s="64" t="s">
        <v>51</v>
      </c>
      <c r="H6" s="64" t="s">
        <v>52</v>
      </c>
      <c r="I6" s="64" t="s">
        <v>53</v>
      </c>
      <c r="J6" s="64" t="s">
        <v>54</v>
      </c>
      <c r="K6" s="88"/>
      <c r="L6" s="90"/>
      <c r="M6" s="90"/>
      <c r="N6" s="92"/>
    </row>
    <row r="7" spans="1:14" x14ac:dyDescent="0.2">
      <c r="A7" s="15">
        <v>44713</v>
      </c>
      <c r="B7" s="65">
        <v>166520423.91</v>
      </c>
      <c r="C7" s="65">
        <v>166520423.91</v>
      </c>
      <c r="D7" s="65">
        <v>126644833.19999997</v>
      </c>
      <c r="E7" s="65">
        <v>76369600.310000002</v>
      </c>
      <c r="F7" s="65">
        <v>81146338.659999996</v>
      </c>
      <c r="G7" s="65">
        <v>38983171.310000002</v>
      </c>
      <c r="H7" s="65">
        <v>39225375.079999998</v>
      </c>
      <c r="I7" s="65">
        <v>0</v>
      </c>
      <c r="J7" s="65">
        <v>140613403.14999998</v>
      </c>
      <c r="K7" s="69">
        <f>SUM(B7:J7)</f>
        <v>836023569.52999997</v>
      </c>
      <c r="L7" s="65">
        <v>143416459.23000002</v>
      </c>
      <c r="M7" s="65">
        <f>+'DEPOSITOS BANCARIOS'!Y7</f>
        <v>591881686.97000003</v>
      </c>
      <c r="N7" s="68">
        <f>+K7-L7-M7</f>
        <v>100725423.32999992</v>
      </c>
    </row>
    <row r="8" spans="1:14" x14ac:dyDescent="0.2">
      <c r="A8" s="15">
        <v>44743</v>
      </c>
      <c r="B8" s="66">
        <v>108209018.66000001</v>
      </c>
      <c r="C8" s="65">
        <v>82387114.549999997</v>
      </c>
      <c r="D8" s="66">
        <v>196010840.82000002</v>
      </c>
      <c r="E8" s="66">
        <v>224985190.68000001</v>
      </c>
      <c r="F8" s="66">
        <v>81700456</v>
      </c>
      <c r="G8" s="75">
        <v>53030396.149999999</v>
      </c>
      <c r="H8" s="65">
        <v>46575055.810000002</v>
      </c>
      <c r="I8" s="65">
        <v>0</v>
      </c>
      <c r="J8" s="66">
        <v>339698813.39999998</v>
      </c>
      <c r="K8" s="69">
        <f t="shared" ref="K8:K18" si="0">SUM(B8:J8)</f>
        <v>1132596886.0700002</v>
      </c>
      <c r="L8" s="66">
        <v>307899593.94000018</v>
      </c>
      <c r="M8" s="65">
        <f>+'DEPOSITOS BANCARIOS'!Y8</f>
        <v>1025427296.3700001</v>
      </c>
      <c r="N8" s="68">
        <f t="shared" ref="N8:N18" si="1">+K8-L8-M8</f>
        <v>-200730004.24000013</v>
      </c>
    </row>
    <row r="9" spans="1:14" x14ac:dyDescent="0.2">
      <c r="A9" s="15">
        <v>44774</v>
      </c>
      <c r="B9" s="66">
        <v>100311841.33</v>
      </c>
      <c r="C9" s="66">
        <v>111301282.95999999</v>
      </c>
      <c r="D9" s="66">
        <v>216561616.81</v>
      </c>
      <c r="E9" s="66">
        <v>150500378.81</v>
      </c>
      <c r="F9" s="66">
        <v>80180135.5</v>
      </c>
      <c r="G9" s="66">
        <v>529053.02</v>
      </c>
      <c r="H9" s="66">
        <v>53905324.020000003</v>
      </c>
      <c r="I9" s="66">
        <v>10000</v>
      </c>
      <c r="J9" s="66">
        <v>289480198.19</v>
      </c>
      <c r="K9" s="69">
        <f t="shared" si="0"/>
        <v>1002779830.6400001</v>
      </c>
      <c r="L9" s="66"/>
      <c r="M9" s="65">
        <f>+'DEPOSITOS BANCARIOS'!Y9</f>
        <v>377514583.31999999</v>
      </c>
      <c r="N9" s="68">
        <f t="shared" si="1"/>
        <v>625265247.32000017</v>
      </c>
    </row>
    <row r="10" spans="1:14" x14ac:dyDescent="0.2">
      <c r="A10" s="15">
        <v>44805</v>
      </c>
      <c r="B10" s="66"/>
      <c r="C10" s="66"/>
      <c r="D10" s="66"/>
      <c r="E10" s="66"/>
      <c r="F10" s="66"/>
      <c r="G10" s="66"/>
      <c r="H10" s="66"/>
      <c r="I10" s="66"/>
      <c r="J10" s="66"/>
      <c r="K10" s="69">
        <f t="shared" si="0"/>
        <v>0</v>
      </c>
      <c r="L10" s="66"/>
      <c r="M10" s="65">
        <f>+'DEPOSITOS BANCARIOS'!Y10</f>
        <v>0</v>
      </c>
      <c r="N10" s="68">
        <f t="shared" si="1"/>
        <v>0</v>
      </c>
    </row>
    <row r="11" spans="1:14" x14ac:dyDescent="0.2">
      <c r="A11" s="15">
        <v>44835</v>
      </c>
      <c r="B11" s="66"/>
      <c r="C11" s="66"/>
      <c r="D11" s="66"/>
      <c r="E11" s="66"/>
      <c r="F11" s="66"/>
      <c r="G11" s="66"/>
      <c r="H11" s="66"/>
      <c r="I11" s="66"/>
      <c r="J11" s="66"/>
      <c r="K11" s="69">
        <f t="shared" si="0"/>
        <v>0</v>
      </c>
      <c r="L11" s="66"/>
      <c r="M11" s="65">
        <f>+'DEPOSITOS BANCARIOS'!Y11</f>
        <v>0</v>
      </c>
      <c r="N11" s="68">
        <f t="shared" si="1"/>
        <v>0</v>
      </c>
    </row>
    <row r="12" spans="1:14" x14ac:dyDescent="0.2">
      <c r="A12" s="15">
        <v>44866</v>
      </c>
      <c r="B12" s="66"/>
      <c r="C12" s="66"/>
      <c r="D12" s="66"/>
      <c r="E12" s="66"/>
      <c r="F12" s="66"/>
      <c r="G12" s="66"/>
      <c r="H12" s="66"/>
      <c r="I12" s="66"/>
      <c r="J12" s="66"/>
      <c r="K12" s="69">
        <f t="shared" si="0"/>
        <v>0</v>
      </c>
      <c r="L12" s="66"/>
      <c r="M12" s="65">
        <f>+'DEPOSITOS BANCARIOS'!Y12</f>
        <v>0</v>
      </c>
      <c r="N12" s="68">
        <f t="shared" si="1"/>
        <v>0</v>
      </c>
    </row>
    <row r="13" spans="1:14" x14ac:dyDescent="0.2">
      <c r="A13" s="15">
        <v>44896</v>
      </c>
      <c r="B13" s="66"/>
      <c r="C13" s="66"/>
      <c r="D13" s="66"/>
      <c r="E13" s="66"/>
      <c r="F13" s="66"/>
      <c r="G13" s="66"/>
      <c r="H13" s="66"/>
      <c r="I13" s="66"/>
      <c r="J13" s="66"/>
      <c r="K13" s="69">
        <f t="shared" si="0"/>
        <v>0</v>
      </c>
      <c r="L13" s="66"/>
      <c r="M13" s="65">
        <f>+'DEPOSITOS BANCARIOS'!Y13</f>
        <v>0</v>
      </c>
      <c r="N13" s="68">
        <f t="shared" si="1"/>
        <v>0</v>
      </c>
    </row>
    <row r="14" spans="1:14" x14ac:dyDescent="0.2">
      <c r="A14" s="15">
        <v>44927</v>
      </c>
      <c r="B14" s="66"/>
      <c r="C14" s="66"/>
      <c r="D14" s="66"/>
      <c r="E14" s="66"/>
      <c r="F14" s="66"/>
      <c r="G14" s="66"/>
      <c r="H14" s="66"/>
      <c r="I14" s="66"/>
      <c r="J14" s="66"/>
      <c r="K14" s="69">
        <f t="shared" si="0"/>
        <v>0</v>
      </c>
      <c r="L14" s="66"/>
      <c r="M14" s="65">
        <f>+'DEPOSITOS BANCARIOS'!Y14</f>
        <v>0</v>
      </c>
      <c r="N14" s="68">
        <f t="shared" si="1"/>
        <v>0</v>
      </c>
    </row>
    <row r="15" spans="1:14" x14ac:dyDescent="0.2">
      <c r="A15" s="15">
        <v>44958</v>
      </c>
      <c r="B15" s="66"/>
      <c r="C15" s="66"/>
      <c r="D15" s="66"/>
      <c r="E15" s="66"/>
      <c r="F15" s="66"/>
      <c r="G15" s="66"/>
      <c r="H15" s="66"/>
      <c r="I15" s="66"/>
      <c r="J15" s="66"/>
      <c r="K15" s="69">
        <f t="shared" si="0"/>
        <v>0</v>
      </c>
      <c r="L15" s="66"/>
      <c r="M15" s="65">
        <f>+'DEPOSITOS BANCARIOS'!Y15</f>
        <v>0</v>
      </c>
      <c r="N15" s="68">
        <f t="shared" si="1"/>
        <v>0</v>
      </c>
    </row>
    <row r="16" spans="1:14" x14ac:dyDescent="0.2">
      <c r="A16" s="15">
        <v>44986</v>
      </c>
      <c r="B16" s="66"/>
      <c r="C16" s="66"/>
      <c r="D16" s="66"/>
      <c r="E16" s="66"/>
      <c r="F16" s="66"/>
      <c r="G16" s="66"/>
      <c r="H16" s="66"/>
      <c r="I16" s="66"/>
      <c r="J16" s="66"/>
      <c r="K16" s="69">
        <f t="shared" si="0"/>
        <v>0</v>
      </c>
      <c r="L16" s="66"/>
      <c r="M16" s="65">
        <f>+'DEPOSITOS BANCARIOS'!Y16</f>
        <v>0</v>
      </c>
      <c r="N16" s="68">
        <f t="shared" si="1"/>
        <v>0</v>
      </c>
    </row>
    <row r="17" spans="1:14" x14ac:dyDescent="0.2">
      <c r="A17" s="15">
        <v>45017</v>
      </c>
      <c r="B17" s="67"/>
      <c r="C17" s="67"/>
      <c r="D17" s="67"/>
      <c r="E17" s="67"/>
      <c r="F17" s="67"/>
      <c r="G17" s="67"/>
      <c r="H17" s="67"/>
      <c r="I17" s="67"/>
      <c r="J17" s="67"/>
      <c r="K17" s="69">
        <f t="shared" si="0"/>
        <v>0</v>
      </c>
      <c r="L17" s="67"/>
      <c r="M17" s="65">
        <f>+'DEPOSITOS BANCARIOS'!Y17</f>
        <v>0</v>
      </c>
      <c r="N17" s="68">
        <f t="shared" si="1"/>
        <v>0</v>
      </c>
    </row>
    <row r="18" spans="1:14" ht="13.5" thickBot="1" x14ac:dyDescent="0.25">
      <c r="A18" s="15">
        <v>45047</v>
      </c>
      <c r="B18" s="66"/>
      <c r="C18" s="66"/>
      <c r="D18" s="66"/>
      <c r="E18" s="66"/>
      <c r="F18" s="66"/>
      <c r="G18" s="66"/>
      <c r="H18" s="66"/>
      <c r="I18" s="66"/>
      <c r="J18" s="66"/>
      <c r="K18" s="69">
        <f t="shared" si="0"/>
        <v>0</v>
      </c>
      <c r="L18" s="66"/>
      <c r="M18" s="65">
        <f>+'DEPOSITOS BANCARIOS'!Y18</f>
        <v>0</v>
      </c>
      <c r="N18" s="68">
        <f t="shared" si="1"/>
        <v>0</v>
      </c>
    </row>
    <row r="19" spans="1:14" ht="13.5" thickBot="1" x14ac:dyDescent="0.25">
      <c r="A19" s="8" t="s">
        <v>0</v>
      </c>
      <c r="B19" s="73">
        <f>SUM(B7:B18)</f>
        <v>375041283.89999998</v>
      </c>
      <c r="C19" s="73">
        <f t="shared" ref="C19:G19" si="2">SUM(C7:C18)</f>
        <v>360208821.41999996</v>
      </c>
      <c r="D19" s="73">
        <f t="shared" si="2"/>
        <v>539217290.82999992</v>
      </c>
      <c r="E19" s="73">
        <f t="shared" si="2"/>
        <v>451855169.80000001</v>
      </c>
      <c r="F19" s="73">
        <f t="shared" si="2"/>
        <v>243026930.16</v>
      </c>
      <c r="G19" s="73">
        <f t="shared" si="2"/>
        <v>92542620.480000004</v>
      </c>
      <c r="H19" s="73">
        <f t="shared" ref="H19" si="3">SUM(H7:H18)</f>
        <v>139705754.91</v>
      </c>
      <c r="I19" s="73">
        <f t="shared" ref="I19" si="4">SUM(I7:I18)</f>
        <v>10000</v>
      </c>
      <c r="J19" s="73">
        <f t="shared" ref="J19:K19" si="5">SUM(J7:J18)</f>
        <v>769792414.74000001</v>
      </c>
      <c r="K19" s="73">
        <f t="shared" si="5"/>
        <v>2971400286.2400002</v>
      </c>
      <c r="L19" s="73">
        <f>SUM(L7:L18)</f>
        <v>451316053.1700002</v>
      </c>
      <c r="M19" s="73">
        <f>SUM(M7:M18)</f>
        <v>1994823566.6600001</v>
      </c>
      <c r="N19" s="74">
        <f>SUM(N7:N18)</f>
        <v>525260666.40999997</v>
      </c>
    </row>
    <row r="22" spans="1:14" x14ac:dyDescent="0.2">
      <c r="B22" t="s">
        <v>56</v>
      </c>
    </row>
  </sheetData>
  <mergeCells count="5">
    <mergeCell ref="B5:J5"/>
    <mergeCell ref="K5:K6"/>
    <mergeCell ref="L5:L6"/>
    <mergeCell ref="M5:M6"/>
    <mergeCell ref="N5:N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DEPOSITOS BANCARIOS</vt:lpstr>
      <vt:lpstr>Hoja3</vt:lpstr>
      <vt:lpstr>Prestamos</vt:lpstr>
      <vt:lpstr>Transferencias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More</cp:lastModifiedBy>
  <dcterms:created xsi:type="dcterms:W3CDTF">2015-10-30T17:56:05Z</dcterms:created>
  <dcterms:modified xsi:type="dcterms:W3CDTF">2022-09-15T11:38:22Z</dcterms:modified>
</cp:coreProperties>
</file>