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WORMS" sheetId="1" r:id="rId1"/>
    <sheet name="CALZIM" sheetId="2" r:id="rId2"/>
    <sheet name="SC" sheetId="4" r:id="rId3"/>
    <sheet name="COOP" sheetId="5" r:id="rId4"/>
  </sheets>
  <calcPr calcId="144525"/>
</workbook>
</file>

<file path=xl/calcChain.xml><?xml version="1.0" encoding="utf-8"?>
<calcChain xmlns="http://schemas.openxmlformats.org/spreadsheetml/2006/main">
  <c r="D2" i="1" l="1"/>
  <c r="D8" i="2" l="1"/>
  <c r="D7" i="2"/>
  <c r="D6" i="2"/>
  <c r="D5" i="2"/>
  <c r="D4" i="2"/>
  <c r="D3" i="2"/>
  <c r="E8" i="2"/>
  <c r="E7" i="2"/>
  <c r="E6" i="2"/>
  <c r="E5" i="2"/>
  <c r="E4" i="2"/>
  <c r="E3" i="2"/>
  <c r="D3" i="1" l="1"/>
  <c r="H13" i="5" l="1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H5" i="5"/>
  <c r="J5" i="5" s="1"/>
  <c r="H4" i="5"/>
  <c r="J4" i="5" s="1"/>
  <c r="H3" i="5"/>
  <c r="J3" i="5" s="1"/>
  <c r="H2" i="5"/>
  <c r="J2" i="5" s="1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H4" i="4"/>
  <c r="J4" i="4" s="1"/>
  <c r="H3" i="4"/>
  <c r="J3" i="4" s="1"/>
  <c r="H2" i="4"/>
  <c r="J2" i="4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5" i="2"/>
  <c r="J5" i="2" s="1"/>
  <c r="H4" i="2"/>
  <c r="J4" i="2" s="1"/>
  <c r="H3" i="2"/>
  <c r="J3" i="2" s="1"/>
  <c r="H2" i="2"/>
  <c r="J2" i="2" s="1"/>
  <c r="K5" i="1" l="1"/>
  <c r="K6" i="1"/>
  <c r="K7" i="1"/>
  <c r="K8" i="1"/>
  <c r="K9" i="1"/>
  <c r="K10" i="1"/>
  <c r="K11" i="1"/>
  <c r="K12" i="1"/>
  <c r="K13" i="1"/>
  <c r="I3" i="1"/>
  <c r="K3" i="1" s="1"/>
  <c r="I4" i="1"/>
  <c r="K4" i="1" s="1"/>
  <c r="I5" i="1"/>
  <c r="I6" i="1"/>
  <c r="I7" i="1"/>
  <c r="I8" i="1"/>
  <c r="I9" i="1"/>
  <c r="I10" i="1"/>
  <c r="I11" i="1"/>
  <c r="I12" i="1"/>
  <c r="I13" i="1"/>
  <c r="I2" i="1"/>
  <c r="K2" i="1" s="1"/>
  <c r="G2" i="1"/>
</calcChain>
</file>

<file path=xl/comments1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S/CLASIFICACION VENTAS, NETO DE 381100 RESIDUOS NO PELIGROSOS POR 6,83 POR MIL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NETO MAS NO GRAVADO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S/DEVENGAMIENTO TODOS LOS CENTROS DE COSTO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IMPUESTO DETERMINADO S/DDJJ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NETO AL 10,5% S/LIQ IVA</t>
        </r>
      </text>
    </comment>
  </commentList>
</comments>
</file>

<file path=xl/sharedStrings.xml><?xml version="1.0" encoding="utf-8"?>
<sst xmlns="http://schemas.openxmlformats.org/spreadsheetml/2006/main" count="50" uniqueCount="13">
  <si>
    <t xml:space="preserve">DREI </t>
  </si>
  <si>
    <t>IIBB</t>
  </si>
  <si>
    <t>CARGAS SOC</t>
  </si>
  <si>
    <t>VENTAS EXPO</t>
  </si>
  <si>
    <t>COMPRAS BU</t>
  </si>
  <si>
    <t>COMPRAS NETAS</t>
  </si>
  <si>
    <t>SUELDOS BRUTOS</t>
  </si>
  <si>
    <t>RDO PARCIAL</t>
  </si>
  <si>
    <t>RDO FINAL</t>
  </si>
  <si>
    <t>VENTAS NETAS</t>
  </si>
  <si>
    <t>DREI</t>
  </si>
  <si>
    <t>-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</si>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</sst>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17" fontId="0" fillId="0" borderId="1" xfId="0" applyNumberFormat="1" applyBorder="1"/>
    <xf numFmtId="43" fontId="2" fillId="2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1" xfId="1" applyFont="1" applyFill="1" applyBorder="1"/>
    <xf numFmtId="43" fontId="0" fillId="0" borderId="1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workbookViewId="0">
      <selection activeCell="H25" sqref="H25"/>
    </sheetView>
  </sheetViews>
  <sheetFormatPr baseColWidth="10" defaultColWidth="9.140625" defaultRowHeight="15" x14ac:dyDescent="0.25"/>
  <cols>
    <col min="2" max="2" width="15.140625" style="1" bestFit="1" customWidth="1"/>
    <col min="3" max="3" width="14.5703125" style="1" bestFit="1" customWidth="1"/>
    <col min="4" max="4" width="17.5703125" style="1" bestFit="1" customWidth="1"/>
    <col min="5" max="5" width="17.85546875" style="1" bestFit="1" customWidth="1"/>
    <col min="6" max="6" width="13.5703125" style="1" bestFit="1" customWidth="1"/>
    <col min="7" max="7" width="16.42578125" style="1" customWidth="1"/>
    <col min="8" max="8" width="14" style="1" customWidth="1"/>
    <col min="9" max="9" width="15.140625" bestFit="1" customWidth="1"/>
    <col min="10" max="11" width="14.140625" bestFit="1" customWidth="1"/>
  </cols>
  <sheetData>
    <row r="1" spans="1:11" s="9" customFormat="1" x14ac:dyDescent="0.25">
      <c r="A1" s="6"/>
      <c r="B1" s="7" t="s">
        <v>9</v>
      </c>
      <c r="C1" s="7" t="s">
        <v>3</v>
      </c>
      <c r="D1" s="7" t="s">
        <v>5</v>
      </c>
      <c r="E1" s="7" t="s">
        <v>6</v>
      </c>
      <c r="F1" s="7" t="s">
        <v>2</v>
      </c>
      <c r="G1" s="7" t="s">
        <v>0</v>
      </c>
      <c r="H1" s="7" t="s">
        <v>1</v>
      </c>
      <c r="I1" s="8" t="s">
        <v>7</v>
      </c>
      <c r="J1" s="7" t="s">
        <v>4</v>
      </c>
      <c r="K1" s="8" t="s">
        <v>8</v>
      </c>
    </row>
    <row r="2" spans="1:11" x14ac:dyDescent="0.25">
      <c r="A2" s="4">
        <v>44713</v>
      </c>
      <c r="B2" s="3">
        <v>63760815.829999991</v>
      </c>
      <c r="C2" s="3">
        <v>66265872.079999998</v>
      </c>
      <c r="D2" s="3">
        <f>218053495.88+70000</f>
        <v>218123495.88</v>
      </c>
      <c r="E2" s="3">
        <v>10269082.960000001</v>
      </c>
      <c r="F2" s="3">
        <v>2831180.25</v>
      </c>
      <c r="G2" s="3">
        <f>30993698.83*6.83/1000</f>
        <v>211686.9630089</v>
      </c>
      <c r="H2" s="3">
        <v>60209.081128866012</v>
      </c>
      <c r="I2" s="5">
        <f>+B2+C2-SUM(D2:H2)</f>
        <v>-101468967.22413778</v>
      </c>
      <c r="J2" s="3">
        <v>56172908.039999999</v>
      </c>
      <c r="K2" s="5">
        <f>+I2+J2</f>
        <v>-45296059.184137784</v>
      </c>
    </row>
    <row r="3" spans="1:11" x14ac:dyDescent="0.25">
      <c r="A3" s="4">
        <v>44743</v>
      </c>
      <c r="B3" s="11">
        <v>210872315.72999999</v>
      </c>
      <c r="C3" s="11">
        <v>52746179.25</v>
      </c>
      <c r="D3" s="11">
        <f>204311491.36+21551037.38</f>
        <v>225862528.74000001</v>
      </c>
      <c r="E3" s="11">
        <v>6922267.6500000004</v>
      </c>
      <c r="F3" s="11">
        <v>1901515.65</v>
      </c>
      <c r="G3" s="11">
        <v>138794.54999999999</v>
      </c>
      <c r="H3" s="11">
        <v>186987.56</v>
      </c>
      <c r="I3" s="5">
        <f t="shared" ref="I3:I13" si="0">+B3+C3-SUM(D3:H3)</f>
        <v>28606400.829999954</v>
      </c>
      <c r="J3" s="3">
        <v>34124366.920000002</v>
      </c>
      <c r="K3" s="5">
        <f t="shared" ref="K3:K13" si="1">+I3+J3</f>
        <v>62730767.749999955</v>
      </c>
    </row>
    <row r="4" spans="1:11" x14ac:dyDescent="0.25">
      <c r="A4" s="4">
        <v>44774</v>
      </c>
      <c r="B4" s="3">
        <v>34655185.75</v>
      </c>
      <c r="C4" s="3">
        <v>88357374.700000003</v>
      </c>
      <c r="D4" s="3">
        <v>205276919.22</v>
      </c>
      <c r="E4" s="3">
        <v>10677506.810000001</v>
      </c>
      <c r="F4" s="3">
        <v>2794002.79</v>
      </c>
      <c r="G4" s="3">
        <v>108251.75</v>
      </c>
      <c r="H4" s="3">
        <v>32577.61</v>
      </c>
      <c r="I4" s="5">
        <f t="shared" si="0"/>
        <v>-95876697.730000004</v>
      </c>
      <c r="J4" s="3">
        <v>7393722.0999999996</v>
      </c>
      <c r="K4" s="5">
        <f t="shared" si="1"/>
        <v>-88482975.63000001</v>
      </c>
    </row>
    <row r="5" spans="1:11" x14ac:dyDescent="0.25">
      <c r="A5" s="4">
        <v>44805</v>
      </c>
      <c r="B5" s="3"/>
      <c r="C5" s="3"/>
      <c r="D5" s="3"/>
      <c r="E5" s="3"/>
      <c r="F5" s="3"/>
      <c r="G5" s="3"/>
      <c r="H5" s="3"/>
      <c r="I5" s="5">
        <f t="shared" si="0"/>
        <v>0</v>
      </c>
      <c r="J5" s="3"/>
      <c r="K5" s="5">
        <f t="shared" si="1"/>
        <v>0</v>
      </c>
    </row>
    <row r="6" spans="1:11" x14ac:dyDescent="0.25">
      <c r="A6" s="4">
        <v>44835</v>
      </c>
      <c r="B6" s="3"/>
      <c r="C6" s="3"/>
      <c r="D6" s="3"/>
      <c r="E6" s="3"/>
      <c r="F6" s="3"/>
      <c r="G6" s="3"/>
      <c r="H6" s="3"/>
      <c r="I6" s="5">
        <f t="shared" si="0"/>
        <v>0</v>
      </c>
      <c r="J6" s="3"/>
      <c r="K6" s="5">
        <f t="shared" si="1"/>
        <v>0</v>
      </c>
    </row>
    <row r="7" spans="1:11" x14ac:dyDescent="0.25">
      <c r="A7" s="4">
        <v>44866</v>
      </c>
      <c r="B7" s="3"/>
      <c r="C7" s="3"/>
      <c r="D7" s="3"/>
      <c r="E7" s="3"/>
      <c r="F7" s="3"/>
      <c r="G7" s="3"/>
      <c r="H7" s="3"/>
      <c r="I7" s="5">
        <f t="shared" si="0"/>
        <v>0</v>
      </c>
      <c r="J7" s="3"/>
      <c r="K7" s="5">
        <f t="shared" si="1"/>
        <v>0</v>
      </c>
    </row>
    <row r="8" spans="1:11" x14ac:dyDescent="0.25">
      <c r="A8" s="4">
        <v>44896</v>
      </c>
      <c r="B8" s="3"/>
      <c r="C8" s="3"/>
      <c r="D8" s="3"/>
      <c r="E8" s="3"/>
      <c r="F8" s="3"/>
      <c r="G8" s="3"/>
      <c r="H8" s="3"/>
      <c r="I8" s="5">
        <f t="shared" si="0"/>
        <v>0</v>
      </c>
      <c r="J8" s="3"/>
      <c r="K8" s="5">
        <f t="shared" si="1"/>
        <v>0</v>
      </c>
    </row>
    <row r="9" spans="1:11" x14ac:dyDescent="0.25">
      <c r="A9" s="4">
        <v>44927</v>
      </c>
      <c r="B9" s="3"/>
      <c r="C9" s="3"/>
      <c r="D9" s="3"/>
      <c r="E9" s="3"/>
      <c r="F9" s="3"/>
      <c r="G9" s="3"/>
      <c r="H9" s="3"/>
      <c r="I9" s="5">
        <f t="shared" si="0"/>
        <v>0</v>
      </c>
      <c r="J9" s="3"/>
      <c r="K9" s="5">
        <f t="shared" si="1"/>
        <v>0</v>
      </c>
    </row>
    <row r="10" spans="1:11" x14ac:dyDescent="0.25">
      <c r="A10" s="4">
        <v>44958</v>
      </c>
      <c r="B10" s="3"/>
      <c r="C10" s="3"/>
      <c r="D10" s="3"/>
      <c r="E10" s="3"/>
      <c r="F10" s="3"/>
      <c r="G10" s="3"/>
      <c r="H10" s="3"/>
      <c r="I10" s="5">
        <f t="shared" si="0"/>
        <v>0</v>
      </c>
      <c r="J10" s="3"/>
      <c r="K10" s="5">
        <f t="shared" si="1"/>
        <v>0</v>
      </c>
    </row>
    <row r="11" spans="1:11" x14ac:dyDescent="0.25">
      <c r="A11" s="4">
        <v>44986</v>
      </c>
      <c r="B11" s="3"/>
      <c r="C11" s="3"/>
      <c r="D11" s="3"/>
      <c r="E11" s="3"/>
      <c r="F11" s="3"/>
      <c r="G11" s="3"/>
      <c r="H11" s="3"/>
      <c r="I11" s="5">
        <f t="shared" si="0"/>
        <v>0</v>
      </c>
      <c r="J11" s="3"/>
      <c r="K11" s="5">
        <f t="shared" si="1"/>
        <v>0</v>
      </c>
    </row>
    <row r="12" spans="1:11" x14ac:dyDescent="0.25">
      <c r="A12" s="4">
        <v>45017</v>
      </c>
      <c r="B12" s="3"/>
      <c r="C12" s="3"/>
      <c r="D12" s="3"/>
      <c r="E12" s="3"/>
      <c r="F12" s="3"/>
      <c r="G12" s="3"/>
      <c r="H12" s="3"/>
      <c r="I12" s="5">
        <f t="shared" si="0"/>
        <v>0</v>
      </c>
      <c r="J12" s="3"/>
      <c r="K12" s="5">
        <f t="shared" si="1"/>
        <v>0</v>
      </c>
    </row>
    <row r="13" spans="1:11" x14ac:dyDescent="0.25">
      <c r="A13" s="4">
        <v>45047</v>
      </c>
      <c r="B13" s="3"/>
      <c r="C13" s="3"/>
      <c r="D13" s="3"/>
      <c r="E13" s="3"/>
      <c r="F13" s="3"/>
      <c r="G13" s="3"/>
      <c r="H13" s="3"/>
      <c r="I13" s="5">
        <f t="shared" si="0"/>
        <v>0</v>
      </c>
      <c r="J13" s="3"/>
      <c r="K13" s="5">
        <f t="shared" si="1"/>
        <v>0</v>
      </c>
    </row>
    <row r="25" spans="8:8" x14ac:dyDescent="0.25">
      <c r="H25" s="1" t="s">
        <v>12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9" sqref="G19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7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44562</v>
      </c>
      <c r="B2" s="3">
        <v>15762277.999999998</v>
      </c>
      <c r="C2" s="3">
        <v>35905083.389999993</v>
      </c>
      <c r="D2" s="3">
        <v>5579309.3799999999</v>
      </c>
      <c r="E2" s="3">
        <v>1323894.22</v>
      </c>
      <c r="F2" s="3">
        <v>44567.841044999994</v>
      </c>
      <c r="G2" s="3">
        <v>118217.08499999998</v>
      </c>
      <c r="H2" s="5">
        <f>+B2-SUM(C2:G2)</f>
        <v>-27208793.916044995</v>
      </c>
      <c r="I2" s="3">
        <v>2566091.89</v>
      </c>
      <c r="J2" s="5">
        <f>+H2+I2</f>
        <v>-24642702.026044995</v>
      </c>
    </row>
    <row r="3" spans="1:10" x14ac:dyDescent="0.25">
      <c r="A3" s="4">
        <v>44593</v>
      </c>
      <c r="B3" s="11">
        <v>34743337.350000001</v>
      </c>
      <c r="C3" s="11">
        <v>34568133.469999999</v>
      </c>
      <c r="D3" s="11">
        <f>968128.72+4039008.06</f>
        <v>5007136.78</v>
      </c>
      <c r="E3" s="11">
        <f>142099.78+1151461.6</f>
        <v>1293561.3800000001</v>
      </c>
      <c r="F3" s="11">
        <v>98236.79</v>
      </c>
      <c r="G3" s="11">
        <v>260575.03</v>
      </c>
      <c r="H3" s="5">
        <f t="shared" ref="H3:H13" si="0">+B3-SUM(C3:G3)</f>
        <v>-6484306.1000000015</v>
      </c>
      <c r="I3" s="3">
        <v>4166309.16</v>
      </c>
      <c r="J3" s="5">
        <f t="shared" ref="J3:J13" si="1">+H3+I3</f>
        <v>-2317996.9400000013</v>
      </c>
    </row>
    <row r="4" spans="1:10" x14ac:dyDescent="0.25">
      <c r="A4" s="4">
        <v>44621</v>
      </c>
      <c r="B4" s="3">
        <v>40245689.920000002</v>
      </c>
      <c r="C4" s="3">
        <v>40835539.560000002</v>
      </c>
      <c r="D4" s="3">
        <f>1330038.41+5387238.03</f>
        <v>6717276.4400000004</v>
      </c>
      <c r="E4" s="3">
        <f>195864.92+1545063.29</f>
        <v>1740928.21</v>
      </c>
      <c r="F4" s="3">
        <v>113794.69</v>
      </c>
      <c r="G4" s="3">
        <v>301842.67</v>
      </c>
      <c r="H4" s="5">
        <f t="shared" si="0"/>
        <v>-9463691.6499999985</v>
      </c>
      <c r="I4" s="3">
        <v>3510314.75</v>
      </c>
      <c r="J4" s="5">
        <f t="shared" si="1"/>
        <v>-5953376.8999999985</v>
      </c>
    </row>
    <row r="5" spans="1:10" x14ac:dyDescent="0.25">
      <c r="A5" s="4">
        <v>44652</v>
      </c>
      <c r="B5" s="3">
        <v>50126125.240000002</v>
      </c>
      <c r="C5" s="3">
        <v>38959404.229999997</v>
      </c>
      <c r="D5" s="3">
        <f>1614309+4324495.23</f>
        <v>5938804.2300000004</v>
      </c>
      <c r="E5" s="3">
        <f>274413.48+1503556.33</f>
        <v>1777969.81</v>
      </c>
      <c r="F5" s="3">
        <v>59069.81</v>
      </c>
      <c r="G5" s="3">
        <v>352751.17</v>
      </c>
      <c r="H5" s="5">
        <f t="shared" si="0"/>
        <v>3038125.9900000021</v>
      </c>
      <c r="I5" s="3">
        <v>4614866.17</v>
      </c>
      <c r="J5" s="5">
        <f t="shared" si="1"/>
        <v>7652992.160000002</v>
      </c>
    </row>
    <row r="6" spans="1:10" x14ac:dyDescent="0.25">
      <c r="A6" s="4">
        <v>44682</v>
      </c>
      <c r="B6" s="3">
        <v>47175474.710000001</v>
      </c>
      <c r="C6" s="3">
        <v>45436558.609999999</v>
      </c>
      <c r="D6" s="3">
        <f>1842574.2+4196662.13</f>
        <v>6039236.3300000001</v>
      </c>
      <c r="E6" s="3">
        <f>262673.01+1535163.45</f>
        <v>1797836.46</v>
      </c>
      <c r="F6" s="3">
        <v>105625.89</v>
      </c>
      <c r="G6" s="3">
        <v>345831.61</v>
      </c>
      <c r="H6" s="5">
        <f t="shared" si="0"/>
        <v>-6549614.1899999976</v>
      </c>
      <c r="I6" s="3">
        <v>5195543.92</v>
      </c>
      <c r="J6" s="5">
        <f t="shared" si="1"/>
        <v>-1354070.2699999977</v>
      </c>
    </row>
    <row r="7" spans="1:10" x14ac:dyDescent="0.25">
      <c r="A7" s="4">
        <v>44713</v>
      </c>
      <c r="B7" s="3">
        <v>33933703.840000004</v>
      </c>
      <c r="C7" s="3">
        <v>43497114.75</v>
      </c>
      <c r="D7" s="3">
        <f>2202502.8+7401099.32</f>
        <v>9603602.120000001</v>
      </c>
      <c r="E7" s="3">
        <f>357625.36+2267107.82</f>
        <v>2624733.1799999997</v>
      </c>
      <c r="F7" s="3">
        <v>76040.81</v>
      </c>
      <c r="G7" s="3">
        <v>248966.57</v>
      </c>
      <c r="H7" s="5">
        <f t="shared" si="0"/>
        <v>-22116753.590000004</v>
      </c>
      <c r="I7" s="3">
        <v>1879368.69</v>
      </c>
      <c r="J7" s="5">
        <f t="shared" si="1"/>
        <v>-20237384.900000002</v>
      </c>
    </row>
    <row r="8" spans="1:10" x14ac:dyDescent="0.25">
      <c r="A8" s="4">
        <v>44743</v>
      </c>
      <c r="B8" s="3">
        <v>44324032.039999999</v>
      </c>
      <c r="C8" s="3">
        <v>84534519.819999993</v>
      </c>
      <c r="D8" s="3">
        <f>1663057.21+6338693.81</f>
        <v>8001751.0199999996</v>
      </c>
      <c r="E8" s="3">
        <f>306099.28+1906026.26</f>
        <v>2212125.54</v>
      </c>
      <c r="F8" s="3">
        <v>99241.51</v>
      </c>
      <c r="G8" s="3">
        <v>324928.40000000002</v>
      </c>
      <c r="H8" s="5">
        <f t="shared" si="0"/>
        <v>-50848534.250000007</v>
      </c>
      <c r="I8" s="3">
        <v>5199586.33</v>
      </c>
      <c r="J8" s="5">
        <f t="shared" si="1"/>
        <v>-45648947.920000009</v>
      </c>
    </row>
    <row r="9" spans="1:10" x14ac:dyDescent="0.25">
      <c r="A9" s="4">
        <v>44774</v>
      </c>
      <c r="B9" s="3">
        <v>72164000.030000001</v>
      </c>
      <c r="C9" s="3">
        <v>61446515.600000001</v>
      </c>
      <c r="D9" s="3">
        <v>7688974.9500000002</v>
      </c>
      <c r="E9" s="3">
        <v>2239685.42</v>
      </c>
      <c r="F9" s="3">
        <v>161575.20000000001</v>
      </c>
      <c r="G9" s="3">
        <v>529016.24</v>
      </c>
      <c r="H9" s="5">
        <f t="shared" si="0"/>
        <v>98232.620000004768</v>
      </c>
      <c r="I9" s="3">
        <v>3909092.27</v>
      </c>
      <c r="J9" s="5">
        <f t="shared" si="1"/>
        <v>4007324.8900000048</v>
      </c>
    </row>
    <row r="10" spans="1:10" x14ac:dyDescent="0.25">
      <c r="A10" s="4">
        <v>44805</v>
      </c>
      <c r="B10" s="3"/>
      <c r="C10" s="3"/>
      <c r="D10" s="3"/>
      <c r="E10" s="3"/>
      <c r="F10" s="3"/>
      <c r="G10" s="3"/>
      <c r="H10" s="5">
        <f t="shared" si="0"/>
        <v>0</v>
      </c>
      <c r="I10" s="3"/>
      <c r="J10" s="5">
        <f t="shared" si="1"/>
        <v>0</v>
      </c>
    </row>
    <row r="11" spans="1:10" x14ac:dyDescent="0.25">
      <c r="A11" s="4">
        <v>44835</v>
      </c>
      <c r="B11" s="3"/>
      <c r="C11" s="3"/>
      <c r="D11" s="3"/>
      <c r="E11" s="3"/>
      <c r="F11" s="3"/>
      <c r="G11" s="3"/>
      <c r="H11" s="5">
        <f t="shared" si="0"/>
        <v>0</v>
      </c>
      <c r="I11" s="3"/>
      <c r="J11" s="5">
        <f t="shared" si="1"/>
        <v>0</v>
      </c>
    </row>
    <row r="12" spans="1:10" x14ac:dyDescent="0.25">
      <c r="A12" s="4">
        <v>44866</v>
      </c>
      <c r="B12" s="3"/>
      <c r="C12" s="3"/>
      <c r="D12" s="3"/>
      <c r="E12" s="3"/>
      <c r="F12" s="3"/>
      <c r="G12" s="3"/>
      <c r="H12" s="5">
        <f t="shared" si="0"/>
        <v>0</v>
      </c>
      <c r="I12" s="3"/>
      <c r="J12" s="5">
        <f t="shared" si="1"/>
        <v>0</v>
      </c>
    </row>
    <row r="13" spans="1:10" x14ac:dyDescent="0.25">
      <c r="A13" s="4">
        <v>44896</v>
      </c>
      <c r="B13" s="3"/>
      <c r="C13" s="3"/>
      <c r="D13" s="3"/>
      <c r="E13" s="3"/>
      <c r="F13" s="3"/>
      <c r="G13" s="3"/>
      <c r="H13" s="5">
        <f t="shared" si="0"/>
        <v>0</v>
      </c>
      <c r="I13" s="3"/>
      <c r="J13" s="5">
        <f t="shared" si="1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J20" sqref="J20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7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44562</v>
      </c>
      <c r="B2" s="3">
        <v>3608822.3</v>
      </c>
      <c r="C2" s="3">
        <v>1898050.1</v>
      </c>
      <c r="D2" s="3">
        <v>1438122.06</v>
      </c>
      <c r="E2" s="3">
        <v>262929</v>
      </c>
      <c r="F2" s="3">
        <v>18540.5</v>
      </c>
      <c r="G2" s="3">
        <v>158482.51999999999</v>
      </c>
      <c r="H2" s="5">
        <f>+B2-SUM(C2:G2)</f>
        <v>-167301.88000000035</v>
      </c>
      <c r="I2" s="3"/>
      <c r="J2" s="5">
        <f>+H2+I2</f>
        <v>-167301.88000000035</v>
      </c>
    </row>
    <row r="3" spans="1:10" x14ac:dyDescent="0.25">
      <c r="A3" s="4">
        <v>44593</v>
      </c>
      <c r="B3" s="3">
        <v>1167416.02</v>
      </c>
      <c r="C3" s="3">
        <v>990581.17</v>
      </c>
      <c r="D3" s="3">
        <v>1497225.11</v>
      </c>
      <c r="E3" s="3">
        <v>260195.7</v>
      </c>
      <c r="F3" s="3">
        <v>18540.5</v>
      </c>
      <c r="G3" s="3">
        <v>51267.42</v>
      </c>
      <c r="H3" s="5">
        <f t="shared" ref="H3:H13" si="0">+B3-SUM(C3:G3)</f>
        <v>-1650393.8800000004</v>
      </c>
      <c r="I3" s="2"/>
      <c r="J3" s="5">
        <f t="shared" ref="J3:J13" si="1">+H3+I3</f>
        <v>-1650393.8800000004</v>
      </c>
    </row>
    <row r="4" spans="1:10" x14ac:dyDescent="0.25">
      <c r="A4" s="4">
        <v>44621</v>
      </c>
      <c r="B4" s="3">
        <v>1105158.77</v>
      </c>
      <c r="C4" s="3">
        <v>1239179.22</v>
      </c>
      <c r="D4" s="3">
        <v>1653578.83</v>
      </c>
      <c r="E4" s="3">
        <v>285050.59999999998</v>
      </c>
      <c r="F4" s="3">
        <v>18540.5</v>
      </c>
      <c r="G4" s="3">
        <v>48533.37</v>
      </c>
      <c r="H4" s="5">
        <f t="shared" si="0"/>
        <v>-2139723.75</v>
      </c>
      <c r="I4" s="2"/>
      <c r="J4" s="5">
        <f t="shared" si="1"/>
        <v>-2139723.75</v>
      </c>
    </row>
    <row r="5" spans="1:10" x14ac:dyDescent="0.25">
      <c r="A5" s="4">
        <v>44652</v>
      </c>
      <c r="B5" s="3">
        <v>1733558.22</v>
      </c>
      <c r="C5" s="3">
        <v>871521.86</v>
      </c>
      <c r="D5" s="3">
        <v>1473329.72</v>
      </c>
      <c r="E5" s="3">
        <v>269014.38</v>
      </c>
      <c r="F5" s="3">
        <v>21844.080000000002</v>
      </c>
      <c r="G5" s="3">
        <v>71720.679999999993</v>
      </c>
      <c r="H5" s="5">
        <f t="shared" si="0"/>
        <v>-973872.50000000023</v>
      </c>
      <c r="I5" s="2"/>
      <c r="J5" s="5">
        <f t="shared" si="1"/>
        <v>-973872.50000000023</v>
      </c>
    </row>
    <row r="6" spans="1:10" x14ac:dyDescent="0.25">
      <c r="A6" s="4">
        <v>44682</v>
      </c>
      <c r="B6" s="3">
        <v>5465491.0499999998</v>
      </c>
      <c r="C6" s="3">
        <v>2194377.9300000002</v>
      </c>
      <c r="D6" s="3">
        <v>1682623.4</v>
      </c>
      <c r="E6" s="3">
        <v>309534.42</v>
      </c>
      <c r="F6" s="3">
        <v>21844.080000000002</v>
      </c>
      <c r="G6" s="3">
        <v>236854.17</v>
      </c>
      <c r="H6" s="5">
        <f t="shared" si="0"/>
        <v>1020257.0499999998</v>
      </c>
      <c r="I6" s="2"/>
      <c r="J6" s="5">
        <f t="shared" si="1"/>
        <v>1020257.0499999998</v>
      </c>
    </row>
    <row r="7" spans="1:10" x14ac:dyDescent="0.25">
      <c r="A7" s="4">
        <v>44713</v>
      </c>
      <c r="B7" s="3">
        <v>1886533.45</v>
      </c>
      <c r="C7" s="3">
        <v>680348.57</v>
      </c>
      <c r="D7" s="3">
        <v>2659295.8199999998</v>
      </c>
      <c r="E7" s="3">
        <v>495889.31</v>
      </c>
      <c r="F7" s="3">
        <v>21844.080000000002</v>
      </c>
      <c r="G7" s="3">
        <v>81755.38</v>
      </c>
      <c r="H7" s="5">
        <f t="shared" si="0"/>
        <v>-2052599.7099999997</v>
      </c>
      <c r="I7" s="2"/>
      <c r="J7" s="5">
        <f t="shared" si="1"/>
        <v>-2052599.7099999997</v>
      </c>
    </row>
    <row r="8" spans="1:10" x14ac:dyDescent="0.25">
      <c r="A8" s="4">
        <v>44743</v>
      </c>
      <c r="B8" s="3">
        <v>1576497.68</v>
      </c>
      <c r="C8" s="3">
        <v>2251024.35</v>
      </c>
      <c r="D8" s="3">
        <v>1840344.27</v>
      </c>
      <c r="E8" s="3">
        <v>351760.08</v>
      </c>
      <c r="F8" s="3">
        <v>20159.28</v>
      </c>
      <c r="G8" s="3">
        <v>68319.58</v>
      </c>
      <c r="H8" s="5">
        <f t="shared" si="0"/>
        <v>-2955109.8800000008</v>
      </c>
      <c r="I8" s="2"/>
      <c r="J8" s="5">
        <f t="shared" si="1"/>
        <v>-2955109.8800000008</v>
      </c>
    </row>
    <row r="9" spans="1:10" x14ac:dyDescent="0.25">
      <c r="A9" s="4">
        <v>44774</v>
      </c>
      <c r="B9" s="3">
        <v>3627934.91</v>
      </c>
      <c r="C9" s="3">
        <v>3902122.94</v>
      </c>
      <c r="D9" s="3">
        <v>2412444.9500000002</v>
      </c>
      <c r="E9" s="3">
        <v>452919.41</v>
      </c>
      <c r="F9" s="3">
        <v>20159.28</v>
      </c>
      <c r="G9" s="3">
        <v>157221.26999999999</v>
      </c>
      <c r="H9" s="5">
        <f t="shared" si="0"/>
        <v>-3316932.9400000004</v>
      </c>
      <c r="I9" s="2">
        <v>92204.96</v>
      </c>
      <c r="J9" s="5">
        <f t="shared" si="1"/>
        <v>-3224727.9800000004</v>
      </c>
    </row>
    <row r="10" spans="1:10" x14ac:dyDescent="0.25">
      <c r="A10" s="4">
        <v>44805</v>
      </c>
      <c r="B10" s="3"/>
      <c r="C10" s="3"/>
      <c r="D10" s="3"/>
      <c r="E10" s="3"/>
      <c r="F10" s="3"/>
      <c r="G10" s="3"/>
      <c r="H10" s="5">
        <f t="shared" si="0"/>
        <v>0</v>
      </c>
      <c r="I10" s="2"/>
      <c r="J10" s="5">
        <f t="shared" si="1"/>
        <v>0</v>
      </c>
    </row>
    <row r="11" spans="1:10" x14ac:dyDescent="0.25">
      <c r="A11" s="4">
        <v>44835</v>
      </c>
      <c r="B11" s="3"/>
      <c r="C11" s="3"/>
      <c r="D11" s="3"/>
      <c r="E11" s="3"/>
      <c r="F11" s="3"/>
      <c r="G11" s="3"/>
      <c r="H11" s="5">
        <f t="shared" si="0"/>
        <v>0</v>
      </c>
      <c r="I11" s="2"/>
      <c r="J11" s="5">
        <f t="shared" si="1"/>
        <v>0</v>
      </c>
    </row>
    <row r="12" spans="1:10" x14ac:dyDescent="0.25">
      <c r="A12" s="4">
        <v>44866</v>
      </c>
      <c r="B12" s="3"/>
      <c r="C12" s="3"/>
      <c r="D12" s="3"/>
      <c r="E12" s="3"/>
      <c r="F12" s="3"/>
      <c r="G12" s="3"/>
      <c r="H12" s="5">
        <f t="shared" si="0"/>
        <v>0</v>
      </c>
      <c r="I12" s="2"/>
      <c r="J12" s="5">
        <f t="shared" si="1"/>
        <v>0</v>
      </c>
    </row>
    <row r="13" spans="1:10" x14ac:dyDescent="0.25">
      <c r="A13" s="4">
        <v>44896</v>
      </c>
      <c r="B13" s="3"/>
      <c r="C13" s="3"/>
      <c r="D13" s="3"/>
      <c r="E13" s="3"/>
      <c r="F13" s="3"/>
      <c r="G13" s="3"/>
      <c r="H13" s="5">
        <f t="shared" si="0"/>
        <v>0</v>
      </c>
      <c r="I13" s="2"/>
      <c r="J13" s="5">
        <f t="shared" si="1"/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D3" sqref="D3"/>
    </sheetView>
  </sheetViews>
  <sheetFormatPr baseColWidth="10" defaultColWidth="9.140625" defaultRowHeight="15" x14ac:dyDescent="0.25"/>
  <cols>
    <col min="2" max="2" width="14.5703125" style="1" bestFit="1" customWidth="1"/>
    <col min="3" max="3" width="17.5703125" style="1" bestFit="1" customWidth="1"/>
    <col min="4" max="4" width="17.85546875" style="1" bestFit="1" customWidth="1"/>
    <col min="5" max="5" width="13.5703125" style="1" bestFit="1" customWidth="1"/>
    <col min="6" max="6" width="16.42578125" style="1" customWidth="1"/>
    <col min="7" max="7" width="14" style="1" customWidth="1"/>
    <col min="8" max="8" width="15.140625" bestFit="1" customWidth="1"/>
    <col min="9" max="10" width="14.140625" bestFit="1" customWidth="1"/>
  </cols>
  <sheetData>
    <row r="1" spans="1:10" s="9" customFormat="1" x14ac:dyDescent="0.25">
      <c r="A1" s="6"/>
      <c r="B1" s="7" t="s">
        <v>9</v>
      </c>
      <c r="C1" s="7" t="s">
        <v>5</v>
      </c>
      <c r="D1" s="7" t="s">
        <v>6</v>
      </c>
      <c r="E1" s="7" t="s">
        <v>2</v>
      </c>
      <c r="F1" s="10" t="s">
        <v>10</v>
      </c>
      <c r="G1" s="7" t="s">
        <v>1</v>
      </c>
      <c r="H1" s="8" t="s">
        <v>7</v>
      </c>
      <c r="I1" s="7" t="s">
        <v>4</v>
      </c>
      <c r="J1" s="8" t="s">
        <v>8</v>
      </c>
    </row>
    <row r="2" spans="1:10" x14ac:dyDescent="0.25">
      <c r="A2" s="4">
        <v>44774</v>
      </c>
      <c r="B2" s="3">
        <v>15636931.49</v>
      </c>
      <c r="C2" s="3">
        <v>27148627.059999999</v>
      </c>
      <c r="D2" s="3">
        <v>2174890</v>
      </c>
      <c r="E2" s="3">
        <v>647050.73</v>
      </c>
      <c r="F2" s="12" t="s">
        <v>11</v>
      </c>
      <c r="G2" s="3">
        <v>7334</v>
      </c>
      <c r="H2" s="5">
        <f>+B2-SUM(C2:G2)</f>
        <v>-14340970.299999999</v>
      </c>
      <c r="I2" s="3"/>
      <c r="J2" s="5">
        <f>+H2+I2</f>
        <v>-14340970.299999999</v>
      </c>
    </row>
    <row r="3" spans="1:10" x14ac:dyDescent="0.25">
      <c r="A3" s="4">
        <v>44805</v>
      </c>
      <c r="B3" s="3"/>
      <c r="C3" s="3"/>
      <c r="D3" s="3"/>
      <c r="E3" s="3"/>
      <c r="F3" s="12" t="s">
        <v>11</v>
      </c>
      <c r="G3" s="3"/>
      <c r="H3" s="5">
        <f t="shared" ref="H3:H13" si="0">+B3-SUM(C3:G3)</f>
        <v>0</v>
      </c>
      <c r="I3" s="2"/>
      <c r="J3" s="5">
        <f t="shared" ref="J3:J13" si="1">+H3+I3</f>
        <v>0</v>
      </c>
    </row>
    <row r="4" spans="1:10" x14ac:dyDescent="0.25">
      <c r="A4" s="4">
        <v>44835</v>
      </c>
      <c r="B4" s="3"/>
      <c r="C4" s="3"/>
      <c r="D4" s="3"/>
      <c r="E4" s="3"/>
      <c r="F4" s="12" t="s">
        <v>11</v>
      </c>
      <c r="G4" s="3"/>
      <c r="H4" s="5">
        <f t="shared" si="0"/>
        <v>0</v>
      </c>
      <c r="I4" s="2"/>
      <c r="J4" s="5">
        <f t="shared" si="1"/>
        <v>0</v>
      </c>
    </row>
    <row r="5" spans="1:10" x14ac:dyDescent="0.25">
      <c r="A5" s="4">
        <v>44866</v>
      </c>
      <c r="B5" s="3"/>
      <c r="C5" s="3"/>
      <c r="D5" s="3"/>
      <c r="E5" s="3"/>
      <c r="F5" s="12" t="s">
        <v>11</v>
      </c>
      <c r="G5" s="3"/>
      <c r="H5" s="5">
        <f t="shared" si="0"/>
        <v>0</v>
      </c>
      <c r="I5" s="2"/>
      <c r="J5" s="5">
        <f t="shared" si="1"/>
        <v>0</v>
      </c>
    </row>
    <row r="6" spans="1:10" x14ac:dyDescent="0.25">
      <c r="A6" s="4">
        <v>44896</v>
      </c>
      <c r="B6" s="3"/>
      <c r="C6" s="3"/>
      <c r="D6" s="3"/>
      <c r="E6" s="3"/>
      <c r="F6" s="12" t="s">
        <v>11</v>
      </c>
      <c r="G6" s="3"/>
      <c r="H6" s="5">
        <f t="shared" si="0"/>
        <v>0</v>
      </c>
      <c r="I6" s="2"/>
      <c r="J6" s="5">
        <f t="shared" si="1"/>
        <v>0</v>
      </c>
    </row>
    <row r="7" spans="1:10" x14ac:dyDescent="0.25">
      <c r="A7" s="4">
        <v>44927</v>
      </c>
      <c r="B7" s="3"/>
      <c r="C7" s="3"/>
      <c r="D7" s="3"/>
      <c r="E7" s="3"/>
      <c r="F7" s="12" t="s">
        <v>11</v>
      </c>
      <c r="G7" s="3"/>
      <c r="H7" s="5">
        <f t="shared" si="0"/>
        <v>0</v>
      </c>
      <c r="I7" s="2"/>
      <c r="J7" s="5">
        <f t="shared" si="1"/>
        <v>0</v>
      </c>
    </row>
    <row r="8" spans="1:10" x14ac:dyDescent="0.25">
      <c r="A8" s="4">
        <v>44958</v>
      </c>
      <c r="B8" s="3"/>
      <c r="C8" s="3"/>
      <c r="D8" s="3"/>
      <c r="E8" s="3"/>
      <c r="F8" s="12" t="s">
        <v>11</v>
      </c>
      <c r="G8" s="3"/>
      <c r="H8" s="5">
        <f t="shared" si="0"/>
        <v>0</v>
      </c>
      <c r="I8" s="2"/>
      <c r="J8" s="5">
        <f t="shared" si="1"/>
        <v>0</v>
      </c>
    </row>
    <row r="9" spans="1:10" x14ac:dyDescent="0.25">
      <c r="A9" s="4">
        <v>44986</v>
      </c>
      <c r="B9" s="3"/>
      <c r="C9" s="3"/>
      <c r="D9" s="3"/>
      <c r="E9" s="3"/>
      <c r="F9" s="12" t="s">
        <v>11</v>
      </c>
      <c r="G9" s="3"/>
      <c r="H9" s="5">
        <f t="shared" si="0"/>
        <v>0</v>
      </c>
      <c r="I9" s="2"/>
      <c r="J9" s="5">
        <f t="shared" si="1"/>
        <v>0</v>
      </c>
    </row>
    <row r="10" spans="1:10" x14ac:dyDescent="0.25">
      <c r="A10" s="4">
        <v>45017</v>
      </c>
      <c r="B10" s="3"/>
      <c r="C10" s="3"/>
      <c r="D10" s="3"/>
      <c r="E10" s="3"/>
      <c r="F10" s="12" t="s">
        <v>11</v>
      </c>
      <c r="G10" s="3"/>
      <c r="H10" s="5">
        <f t="shared" si="0"/>
        <v>0</v>
      </c>
      <c r="I10" s="2"/>
      <c r="J10" s="5">
        <f t="shared" si="1"/>
        <v>0</v>
      </c>
    </row>
    <row r="11" spans="1:10" x14ac:dyDescent="0.25">
      <c r="A11" s="4">
        <v>45047</v>
      </c>
      <c r="B11" s="3"/>
      <c r="C11" s="3"/>
      <c r="D11" s="3"/>
      <c r="E11" s="3"/>
      <c r="F11" s="12" t="s">
        <v>11</v>
      </c>
      <c r="G11" s="3"/>
      <c r="H11" s="5">
        <f t="shared" si="0"/>
        <v>0</v>
      </c>
      <c r="I11" s="2"/>
      <c r="J11" s="5">
        <f t="shared" si="1"/>
        <v>0</v>
      </c>
    </row>
    <row r="12" spans="1:10" x14ac:dyDescent="0.25">
      <c r="A12" s="4">
        <v>45078</v>
      </c>
      <c r="B12" s="3"/>
      <c r="C12" s="3"/>
      <c r="D12" s="3"/>
      <c r="E12" s="3"/>
      <c r="F12" s="12" t="s">
        <v>11</v>
      </c>
      <c r="G12" s="3"/>
      <c r="H12" s="5">
        <f t="shared" si="0"/>
        <v>0</v>
      </c>
      <c r="I12" s="2"/>
      <c r="J12" s="5">
        <f t="shared" si="1"/>
        <v>0</v>
      </c>
    </row>
    <row r="13" spans="1:10" x14ac:dyDescent="0.25">
      <c r="A13" s="4">
        <v>45108</v>
      </c>
      <c r="B13" s="3"/>
      <c r="C13" s="3"/>
      <c r="D13" s="3"/>
      <c r="E13" s="3"/>
      <c r="F13" s="12" t="s">
        <v>11</v>
      </c>
      <c r="G13" s="3"/>
      <c r="H13" s="5">
        <f t="shared" si="0"/>
        <v>0</v>
      </c>
      <c r="I13" s="2"/>
      <c r="J13" s="5">
        <f t="shared" si="1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WORMS</vt:lpstr>
      <vt:lpstr>CALZIM</vt:lpstr>
      <vt:lpstr>SC</vt:lpstr>
      <vt:lpstr>COOP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2022-09-26T13:27:21Z</dcterms:modified>
</cp:coreProperties>
</file>