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4" i="2" l="1"/>
  <c r="L30" i="2"/>
  <c r="L32" i="2"/>
  <c r="L28" i="2"/>
  <c r="L20" i="2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<sst xmlns="http://schemas.openxmlformats.org/spreadsheetml/2006/main" count="647" uniqueCount="104">
  <si>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</si>
  <si>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</si>
  <si>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</si>
  <si>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</si>
  <si>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</si>
  <si>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</si>
  <si>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</si>
  <si>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</si>
  <si>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</si>
  <si>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</si>
  <si>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</si>
  <si>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</si>
  <si>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</si>
  <si>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</si>
  <si>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</si>
  <si>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</si>
  <si>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</si>
  <si>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</si>
  <si>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</si>
  <si>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</si>
  <si>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</si>
  <si>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</si>
  <si>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</si>
  <si>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</si>
  <si>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</si>
  <si>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</si>
  <si>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</si>
  <si>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</si>
  <si>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</si>
  <si>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</si>
  <si>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</si>
  <si>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</si>
  <si>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</si>
  <si>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</si>
  <si>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</si>
  <si>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</si>
  <si>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</si>
  <si>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</si>
  <si>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</si>
  <si>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</si>
  <si>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</si>
  <si>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</si>
  <si>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</si>
  <si>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</si>
  <si>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</si>
  <si>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</si>
  <si>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</si>
  <si>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</si>
  <si>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</si>
  <si>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</si>
  <si>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</si>
  <si>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</si>
  <si>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</si>
  <si>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</si>
  <si>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</si>
  <si>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</si>
  <si>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</si>
  <si>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</si>
  <si>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</si>
  <si>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</si>
  <si>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</si>
  <si>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</si>
  <si>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</si>
  <si>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</si>
  <si>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</si>
  <si>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</si>
  <si>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</si>
  <si>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</si>
  <si>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</si>
  <si>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</si>
  <si>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</si>
  <si>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</si>
  <si>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</si>
  <si>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</si>
  <si>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</si>
  <si>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</si>
  <si>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</si>
  <si>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</si>
  <si>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</si>
  <si>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</si>
  <si>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</si>
  <si>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</si>
  <si>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</si>
  <si>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</si>
  <si>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</si>
  <si>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</si>
  <si>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</si>
  <si>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</si>
  <si>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</si>
  <si>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</si>
  <si>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</si>
  <si>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</si>
  <si>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</si>
  <si>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</si>
  <si>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</si>
  <si>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</si>
  <si>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</si>
  <si>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</si>
  <si>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</si>
  <si>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</si>
  <si>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</si>
  <si>
    <t>R286457</t>
  </si>
  <si>
    <t>Iva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</si>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</sst>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10" fontId="0" fillId="9" borderId="1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E34" sqref="E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7" t="s">
        <v>31</v>
      </c>
      <c r="C2" s="139" t="s">
        <v>60</v>
      </c>
      <c r="D2" s="139" t="s">
        <v>61</v>
      </c>
      <c r="E2" s="137" t="s">
        <v>39</v>
      </c>
      <c r="F2" s="137" t="s">
        <v>58</v>
      </c>
      <c r="G2" s="137" t="s">
        <v>62</v>
      </c>
      <c r="H2" s="141" t="s">
        <v>34</v>
      </c>
      <c r="I2" s="135" t="s">
        <v>32</v>
      </c>
      <c r="J2" s="143" t="s">
        <v>59</v>
      </c>
      <c r="L2" s="131" t="s">
        <v>40</v>
      </c>
      <c r="M2" s="133">
        <v>0.12</v>
      </c>
      <c r="N2" s="9" t="s">
        <v>43</v>
      </c>
    </row>
    <row r="3" spans="2:19" ht="15.75" thickBot="1">
      <c r="B3" s="138"/>
      <c r="C3" s="140"/>
      <c r="D3" s="140"/>
      <c r="E3" s="138"/>
      <c r="F3" s="138"/>
      <c r="G3" s="138"/>
      <c r="H3" s="142"/>
      <c r="I3" s="136"/>
      <c r="J3" s="144"/>
      <c r="L3" s="132"/>
      <c r="M3" s="134"/>
      <c r="N3" s="10">
        <f>AVERAGEIF(O:O,P1,O:O)</f>
        <v>0.11008081325643906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>
        <v>73134.460000000006</v>
      </c>
      <c r="D33" s="36">
        <v>7625.0773570400024</v>
      </c>
      <c r="E33" s="8">
        <v>45044</v>
      </c>
      <c r="F33" s="5">
        <v>73134.460000000006</v>
      </c>
      <c r="G33" s="7"/>
      <c r="H33" s="74">
        <f t="shared" si="2"/>
        <v>45017</v>
      </c>
      <c r="I33" s="37">
        <f t="shared" si="3"/>
        <v>7625.0773570400024</v>
      </c>
      <c r="J33" s="38">
        <f t="shared" si="4"/>
        <v>0</v>
      </c>
      <c r="N33" s="2"/>
      <c r="O33" s="13">
        <f t="shared" si="8"/>
        <v>0.10426107415081758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7625.0773570400024</v>
      </c>
    </row>
    <row r="34" spans="2:19">
      <c r="B34" s="32">
        <v>45017</v>
      </c>
      <c r="C34" s="35">
        <v>41626.410000000003</v>
      </c>
      <c r="D34" s="36">
        <v>4326.2582151800016</v>
      </c>
      <c r="E34" s="8"/>
      <c r="F34" s="5"/>
      <c r="G34" s="7"/>
      <c r="H34" s="74" t="str">
        <f t="shared" si="2"/>
        <v/>
      </c>
      <c r="I34" s="37">
        <f t="shared" si="3"/>
        <v>0</v>
      </c>
      <c r="J34" s="38">
        <f t="shared" si="4"/>
        <v>41626.410000000003</v>
      </c>
      <c r="N34" s="2"/>
      <c r="O34" s="13">
        <f t="shared" si="8"/>
        <v>0.10393061076321501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4326.2582151800016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G59" sqref="G59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5" t="s">
        <v>75</v>
      </c>
      <c r="C6" s="155"/>
      <c r="D6" s="155"/>
      <c r="E6" s="155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5" t="s">
        <v>48</v>
      </c>
      <c r="B12" s="145" t="s">
        <v>49</v>
      </c>
      <c r="C12" s="145" t="s">
        <v>50</v>
      </c>
      <c r="D12" s="147" t="s">
        <v>51</v>
      </c>
      <c r="E12" s="148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6"/>
      <c r="B13" s="146"/>
      <c r="C13" s="146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9">
        <v>8</v>
      </c>
      <c r="D14" s="152">
        <v>2.9000000000000001E-2</v>
      </c>
      <c r="E14" s="1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50"/>
      <c r="D15" s="153"/>
      <c r="E15" s="153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50"/>
      <c r="D16" s="153"/>
      <c r="E16" s="153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50"/>
      <c r="D17" s="153"/>
      <c r="E17" s="153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51"/>
      <c r="D18" s="154"/>
      <c r="E18" s="154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5" t="s">
        <v>91</v>
      </c>
      <c r="C19" s="155"/>
      <c r="D19" s="155"/>
      <c r="E19" s="155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5" t="s">
        <v>48</v>
      </c>
      <c r="B25" s="145" t="s">
        <v>49</v>
      </c>
      <c r="C25" s="145" t="s">
        <v>50</v>
      </c>
      <c r="D25" s="147" t="s">
        <v>51</v>
      </c>
      <c r="E25" s="148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6"/>
      <c r="B26" s="146"/>
      <c r="C26" s="146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49">
        <v>4</v>
      </c>
      <c r="D27" s="152">
        <v>3.1800000000000002E-2</v>
      </c>
      <c r="E27" s="1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50"/>
      <c r="D28" s="153"/>
      <c r="E28" s="153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50"/>
      <c r="D29" s="153"/>
      <c r="E29" s="153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50"/>
      <c r="D30" s="153"/>
      <c r="E30" s="153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51"/>
      <c r="D31" s="154"/>
      <c r="E31" s="154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5" t="s">
        <v>97</v>
      </c>
      <c r="C32" s="155"/>
      <c r="D32" s="155"/>
      <c r="E32" s="155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5" t="s">
        <v>48</v>
      </c>
      <c r="B38" s="145" t="s">
        <v>49</v>
      </c>
      <c r="C38" s="145" t="s">
        <v>50</v>
      </c>
      <c r="D38" s="147" t="s">
        <v>51</v>
      </c>
      <c r="E38" s="148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6"/>
      <c r="B39" s="146"/>
      <c r="C39" s="146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9">
        <v>4</v>
      </c>
      <c r="D40" s="152">
        <v>4.0099999999999997E-2</v>
      </c>
      <c r="E40" s="1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50"/>
      <c r="D41" s="153"/>
      <c r="E41" s="153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50"/>
      <c r="D42" s="153"/>
      <c r="E42" s="153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50"/>
      <c r="D43" s="153"/>
      <c r="E43" s="153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51"/>
      <c r="D44" s="154"/>
      <c r="E44" s="154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5" t="s">
        <v>101</v>
      </c>
      <c r="C45" s="155"/>
      <c r="D45" s="155"/>
      <c r="E45" s="155"/>
      <c r="G45" s="59">
        <f>IF(A45="Plan",SUMIF('Control de pagos'!B:B,Descripción!B45,'Control de pagos'!D:D),"")</f>
        <v>85520.01999999999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85520.01999999999</v>
      </c>
    </row>
    <row r="46" spans="1:9">
      <c r="A46" s="46" t="s">
        <v>57</v>
      </c>
      <c r="B46" s="47">
        <v>44981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124" t="s">
        <v>48</v>
      </c>
      <c r="B51" s="124" t="s">
        <v>49</v>
      </c>
      <c r="C51" s="124" t="s">
        <v>50</v>
      </c>
      <c r="D51" s="128" t="s">
        <v>51</v>
      </c>
      <c r="E51" s="129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127"/>
      <c r="B52" s="127"/>
      <c r="C52" s="127"/>
      <c r="D52" s="50" t="s">
        <v>52</v>
      </c>
      <c r="E52" s="50" t="s">
        <v>79</v>
      </c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85520.02</v>
      </c>
      <c r="C53" s="124">
        <v>2</v>
      </c>
      <c r="D53" s="126">
        <v>5.3100000000000001E-2</v>
      </c>
      <c r="E53" s="126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125"/>
      <c r="D54" s="125"/>
      <c r="E54" s="125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125"/>
      <c r="D55" s="125"/>
      <c r="E55" s="125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85520.02</v>
      </c>
      <c r="C56" s="125"/>
      <c r="D56" s="125"/>
      <c r="E56" s="125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5"/>
      <c r="C58" s="155"/>
      <c r="D58" s="155"/>
      <c r="E58" s="15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5"/>
      <c r="C71" s="155"/>
      <c r="D71" s="155"/>
      <c r="E71" s="15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5"/>
      <c r="C84" s="155"/>
      <c r="D84" s="155"/>
      <c r="E84" s="15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5"/>
      <c r="C97" s="155"/>
      <c r="D97" s="155"/>
      <c r="E97" s="15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5"/>
      <c r="C110" s="155"/>
      <c r="D110" s="155"/>
      <c r="E110" s="15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5"/>
      <c r="C123" s="155"/>
      <c r="D123" s="155"/>
      <c r="E123" s="15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5"/>
      <c r="C136" s="155"/>
      <c r="D136" s="155"/>
      <c r="E136" s="15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5"/>
      <c r="C149" s="155"/>
      <c r="D149" s="155"/>
      <c r="E149" s="15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28" activePane="bottomLeft" state="frozen"/>
      <selection pane="bottomLeft" activeCell="N43" sqref="N43: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6" t="s">
        <v>12</v>
      </c>
      <c r="C1" s="156"/>
      <c r="D1" s="156"/>
      <c r="E1" s="156"/>
      <c r="F1" s="156"/>
      <c r="G1" s="156"/>
      <c r="H1" s="156"/>
      <c r="I1" s="156"/>
      <c r="J1" s="156"/>
      <c r="K1" s="156"/>
      <c r="O1" s="157" t="s">
        <v>17</v>
      </c>
      <c r="P1" s="157"/>
      <c r="Q1" s="157"/>
      <c r="R1" s="157"/>
      <c r="S1" s="157"/>
      <c r="T1" s="157"/>
      <c r="U1" s="15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130" t="s">
        <v>92</v>
      </c>
      <c r="C21"/>
      <c r="D21"/>
      <c r="E21"/>
      <c r="F21"/>
      <c r="G21"/>
      <c r="H21"/>
      <c r="I21"/>
      <c r="J21"/>
      <c r="K21"/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A22" s="3" t="s">
        <v>101</v>
      </c>
      <c r="B22" s="92" t="s">
        <v>0</v>
      </c>
      <c r="C22" s="92" t="s">
        <v>1</v>
      </c>
      <c r="D22" s="92" t="s">
        <v>2</v>
      </c>
      <c r="E22" s="92" t="s">
        <v>3</v>
      </c>
      <c r="F22" s="92" t="s">
        <v>4</v>
      </c>
      <c r="G22" s="92" t="s">
        <v>5</v>
      </c>
      <c r="H22" s="92" t="s">
        <v>6</v>
      </c>
      <c r="I22" s="92" t="s">
        <v>7</v>
      </c>
      <c r="J22" s="92" t="s">
        <v>8</v>
      </c>
      <c r="K22" s="92" t="s">
        <v>9</v>
      </c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A23" s="3" t="s">
        <v>101</v>
      </c>
      <c r="B23" s="87">
        <v>2023</v>
      </c>
      <c r="C23" s="87">
        <v>1</v>
      </c>
      <c r="D23" s="87"/>
      <c r="E23" s="88" t="s">
        <v>102</v>
      </c>
      <c r="F23" s="88" t="s">
        <v>10</v>
      </c>
      <c r="G23" s="88" t="s">
        <v>10</v>
      </c>
      <c r="H23" s="89">
        <v>44981</v>
      </c>
      <c r="I23" s="91">
        <v>85520.02</v>
      </c>
      <c r="J23" s="90">
        <v>0</v>
      </c>
      <c r="K23" s="91">
        <v>85520.02</v>
      </c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101</v>
      </c>
      <c r="O42" s="130" t="s">
        <v>17</v>
      </c>
      <c r="P42"/>
      <c r="Q42"/>
      <c r="R42"/>
      <c r="S42"/>
      <c r="T42"/>
      <c r="U42"/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101</v>
      </c>
      <c r="O43" s="92" t="s">
        <v>13</v>
      </c>
      <c r="P43" s="92" t="s">
        <v>14</v>
      </c>
      <c r="Q43" s="92" t="s">
        <v>3</v>
      </c>
      <c r="R43" s="92" t="s">
        <v>4</v>
      </c>
      <c r="S43" s="92" t="s">
        <v>5</v>
      </c>
      <c r="T43" s="92" t="s">
        <v>15</v>
      </c>
      <c r="U43" s="92" t="s">
        <v>16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101</v>
      </c>
      <c r="O44" s="82">
        <v>1</v>
      </c>
      <c r="P44" s="85">
        <v>41654.1</v>
      </c>
      <c r="Q44" s="83" t="s">
        <v>102</v>
      </c>
      <c r="R44" s="83" t="s">
        <v>10</v>
      </c>
      <c r="S44" s="83" t="s">
        <v>10</v>
      </c>
      <c r="T44" s="82" t="s">
        <v>103</v>
      </c>
      <c r="U44" s="82" t="s">
        <v>96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101</v>
      </c>
      <c r="O45" s="87">
        <v>2</v>
      </c>
      <c r="P45" s="91">
        <v>43865.919999999998</v>
      </c>
      <c r="Q45" s="88" t="s">
        <v>102</v>
      </c>
      <c r="R45" s="88" t="s">
        <v>10</v>
      </c>
      <c r="S45" s="88" t="s">
        <v>10</v>
      </c>
      <c r="T45" s="87" t="s">
        <v>103</v>
      </c>
      <c r="U45" s="87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0" activePane="bottomLeft" state="frozen"/>
      <selection activeCell="B1" sqref="B1"/>
      <selection pane="bottomLeft" activeCell="K42" sqref="K4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6" t="s">
        <v>30</v>
      </c>
      <c r="D1" s="156"/>
      <c r="E1" s="156"/>
      <c r="F1" s="156"/>
      <c r="G1" s="156"/>
      <c r="H1" s="156"/>
      <c r="K1" s="68">
        <f>'Resumen Mail'!B7</f>
        <v>45017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8">
        <v>1</v>
      </c>
      <c r="D3" s="160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9"/>
      <c r="D4" s="16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66">
        <v>2</v>
      </c>
      <c r="D5" s="168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67"/>
      <c r="D6" s="169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66">
        <v>3</v>
      </c>
      <c r="D7" s="168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67"/>
      <c r="D8" s="169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8">
        <v>4</v>
      </c>
      <c r="D9" s="160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9"/>
      <c r="D10" s="16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8">
        <v>5</v>
      </c>
      <c r="D11" s="16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9"/>
      <c r="D12" s="161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8">
        <v>6</v>
      </c>
      <c r="D13" s="160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9"/>
      <c r="D14" s="16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8">
        <v>7</v>
      </c>
      <c r="D15" s="160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9"/>
      <c r="D16" s="16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8">
        <v>8</v>
      </c>
      <c r="D17" s="160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9"/>
      <c r="D18" s="16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8">
        <v>1</v>
      </c>
      <c r="D21" s="160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9"/>
      <c r="D22" s="16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8">
        <v>2</v>
      </c>
      <c r="D23" s="160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9"/>
      <c r="D24" s="16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8">
        <v>3</v>
      </c>
      <c r="D25" s="160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9"/>
      <c r="D26" s="16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33" t="s">
        <v>97</v>
      </c>
      <c r="C28" s="158">
        <v>1</v>
      </c>
      <c r="D28" s="160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3" t="s">
        <v>97</v>
      </c>
      <c r="C29" s="159"/>
      <c r="D29" s="161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3" t="s">
        <v>97</v>
      </c>
      <c r="C30" s="162">
        <v>2</v>
      </c>
      <c r="D30" s="164">
        <v>14018.69</v>
      </c>
      <c r="E30" s="121">
        <v>1754.98</v>
      </c>
      <c r="F30" s="122" t="s">
        <v>88</v>
      </c>
      <c r="G30" s="121">
        <v>15773.67</v>
      </c>
      <c r="H30" s="123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3" t="s">
        <v>97</v>
      </c>
      <c r="C31" s="163"/>
      <c r="D31" s="165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3" t="s">
        <v>97</v>
      </c>
      <c r="C32" s="162">
        <v>3</v>
      </c>
      <c r="D32" s="164">
        <v>14580.84</v>
      </c>
      <c r="E32" s="121">
        <v>1192.83</v>
      </c>
      <c r="F32" s="122" t="s">
        <v>88</v>
      </c>
      <c r="G32" s="121">
        <v>15773.67</v>
      </c>
      <c r="H32" s="123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3" t="s">
        <v>97</v>
      </c>
      <c r="C33" s="163"/>
      <c r="D33" s="165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3" t="s">
        <v>97</v>
      </c>
      <c r="C34" s="162">
        <v>4</v>
      </c>
      <c r="D34" s="164">
        <v>15165.54</v>
      </c>
      <c r="E34" s="121">
        <v>608.13</v>
      </c>
      <c r="F34" s="122" t="s">
        <v>88</v>
      </c>
      <c r="G34" s="121">
        <v>15773.67</v>
      </c>
      <c r="H34" s="123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3" t="s">
        <v>97</v>
      </c>
      <c r="C35" s="163"/>
      <c r="D35" s="165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t="15.75" thickBot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t="15.75" thickBot="1">
      <c r="A37" s="11" t="str">
        <f t="shared" si="1"/>
        <v>R286457 1</v>
      </c>
      <c r="B37" s="3" t="s">
        <v>101</v>
      </c>
      <c r="C37" s="158">
        <v>1</v>
      </c>
      <c r="D37" s="160">
        <v>41654.1</v>
      </c>
      <c r="E37" s="96">
        <v>4541.1099999999997</v>
      </c>
      <c r="F37" s="97" t="s">
        <v>88</v>
      </c>
      <c r="G37" s="96">
        <v>46195.21</v>
      </c>
      <c r="H37" s="98">
        <v>45001</v>
      </c>
      <c r="I37" s="41">
        <v>45001</v>
      </c>
      <c r="J37" s="30">
        <f t="shared" si="3"/>
        <v>44986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41654.1</v>
      </c>
    </row>
    <row r="38" spans="1:14" ht="15.75" thickBot="1">
      <c r="A38" s="11" t="str">
        <f t="shared" si="1"/>
        <v>R286457 1</v>
      </c>
      <c r="B38" s="3" t="s">
        <v>101</v>
      </c>
      <c r="C38" s="159"/>
      <c r="D38" s="161"/>
      <c r="E38" s="93">
        <v>4541.1099999999997</v>
      </c>
      <c r="F38" s="94">
        <v>910.05</v>
      </c>
      <c r="G38" s="93">
        <v>47105.26</v>
      </c>
      <c r="H38" s="95">
        <v>45011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41654.1</v>
      </c>
    </row>
    <row r="39" spans="1:14" ht="15.75" thickBot="1">
      <c r="A39" s="11" t="str">
        <f t="shared" si="1"/>
        <v>R286457 2</v>
      </c>
      <c r="B39" s="3" t="s">
        <v>101</v>
      </c>
      <c r="C39" s="162">
        <v>2</v>
      </c>
      <c r="D39" s="164">
        <v>43865.919999999998</v>
      </c>
      <c r="E39" s="121">
        <v>2329.29</v>
      </c>
      <c r="F39" s="122" t="s">
        <v>88</v>
      </c>
      <c r="G39" s="121">
        <v>46195.21</v>
      </c>
      <c r="H39" s="123">
        <v>45032</v>
      </c>
      <c r="I39" s="41">
        <v>45032</v>
      </c>
      <c r="J39" s="30">
        <f t="shared" si="3"/>
        <v>45017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43865.919999999998</v>
      </c>
    </row>
    <row r="40" spans="1:14" ht="15.75" thickBot="1">
      <c r="A40" s="11" t="str">
        <f t="shared" si="1"/>
        <v>R286457 2</v>
      </c>
      <c r="B40" s="3" t="s">
        <v>101</v>
      </c>
      <c r="C40" s="163"/>
      <c r="D40" s="165"/>
      <c r="E40" s="93">
        <v>2329.29</v>
      </c>
      <c r="F40" s="94">
        <v>910.05</v>
      </c>
      <c r="G40" s="93">
        <v>47105.26</v>
      </c>
      <c r="H40" s="95">
        <v>45042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43865.919999999998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5"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21:C22"/>
    <mergeCell ref="D21:D22"/>
    <mergeCell ref="C23:C24"/>
    <mergeCell ref="D23:D24"/>
    <mergeCell ref="C25:C26"/>
    <mergeCell ref="D25:D26"/>
    <mergeCell ref="C28:C29"/>
    <mergeCell ref="D28:D29"/>
    <mergeCell ref="C30:C31"/>
    <mergeCell ref="D30:D31"/>
    <mergeCell ref="C32:C33"/>
    <mergeCell ref="D32:D33"/>
    <mergeCell ref="C37:C38"/>
    <mergeCell ref="D37:D38"/>
    <mergeCell ref="C39:C40"/>
    <mergeCell ref="D39:D40"/>
    <mergeCell ref="C34:C35"/>
    <mergeCell ref="D34:D35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D11" sqref="D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45017</v>
      </c>
      <c r="C7" s="29">
        <f>SUMIF(SUSS!H:H,'Control de pagos'!K1,SUSS!I:I)</f>
        <v>7625.0773570400024</v>
      </c>
      <c r="D7" s="29">
        <f>'Control de pagos'!K2</f>
        <v>0</v>
      </c>
      <c r="E7" s="42">
        <f>C7+D7</f>
        <v>7625.0773570400024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R286457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2023-05-16T17:01:20Z</dcterms:modified>
</cp:coreProperties>
</file>