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1" i="3" l="1"/>
  <c r="F29" i="7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<sst xmlns="http://schemas.openxmlformats.org/spreadsheetml/2006/main" count="252" uniqueCount="76">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</sst>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4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12" fillId="9" borderId="6" xfId="2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D4" sqref="D4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2" t="s">
        <v>31</v>
      </c>
      <c r="C2" s="84" t="s">
        <v>60</v>
      </c>
      <c r="D2" s="84" t="s">
        <v>61</v>
      </c>
      <c r="E2" s="82" t="s">
        <v>39</v>
      </c>
      <c r="F2" s="82" t="s">
        <v>58</v>
      </c>
      <c r="G2" s="82" t="s">
        <v>62</v>
      </c>
      <c r="H2" s="86" t="s">
        <v>34</v>
      </c>
      <c r="I2" s="80" t="s">
        <v>32</v>
      </c>
      <c r="J2" s="88" t="s">
        <v>59</v>
      </c>
      <c r="L2" s="76" t="s">
        <v>40</v>
      </c>
      <c r="M2" s="78">
        <v>0.12</v>
      </c>
      <c r="N2" s="8" t="s">
        <v>43</v>
      </c>
    </row>
    <row r="3" spans="2:19" ht="15.75" thickBot="1" x14ac:dyDescent="0.3">
      <c r="B3" s="83"/>
      <c r="C3" s="85"/>
      <c r="D3" s="85"/>
      <c r="E3" s="83"/>
      <c r="F3" s="83"/>
      <c r="G3" s="83"/>
      <c r="H3" s="87"/>
      <c r="I3" s="81"/>
      <c r="J3" s="89"/>
      <c r="L3" s="77"/>
      <c r="M3" s="79"/>
      <c r="N3" s="9">
        <f>AVERAGEIF(O:O,P1,O:O)</f>
        <v>0.11350347735629081</v>
      </c>
    </row>
    <row r="4" spans="2:19" x14ac:dyDescent="0.25">
      <c r="B4" s="31">
        <v>45292</v>
      </c>
      <c r="C4" s="34">
        <v>109394.18</v>
      </c>
      <c r="D4" s="35">
        <v>12416.61983254</v>
      </c>
      <c r="E4" s="7"/>
      <c r="F4" s="5"/>
      <c r="G4" s="5"/>
      <c r="H4" s="73" t="str">
        <f>IFERROR(IF(DAY(E4)&lt;21,EDATE(E4,-1)-DAY(E4)+1,(EDATE(E4,0)-DAY(E4)+1)),"")</f>
        <v/>
      </c>
      <c r="I4" s="36">
        <f>IFERROR((D4/C4)*F4,"")</f>
        <v>0</v>
      </c>
      <c r="J4" s="37">
        <f>C4-F4-G4</f>
        <v>109394.18</v>
      </c>
      <c r="K4" s="3"/>
      <c r="L4" s="3"/>
      <c r="M4" s="3"/>
      <c r="N4" s="27"/>
      <c r="O4" s="12">
        <f>IFERROR(+D4/C4,0)</f>
        <v>0.11350347735629081</v>
      </c>
      <c r="P4" s="11">
        <f t="shared" ref="P4:P28" si="0">YEAR(B4)</f>
        <v>2024</v>
      </c>
      <c r="Q4" s="11">
        <f t="shared" ref="Q4:Q28" si="1">MONTH(B4)</f>
        <v>1</v>
      </c>
      <c r="R4" s="11" t="str">
        <f>P4&amp;"/"&amp;Q4</f>
        <v>2024/1</v>
      </c>
      <c r="S4" s="13">
        <f>D4</f>
        <v>12416.61983254</v>
      </c>
    </row>
    <row r="5" spans="2:19" x14ac:dyDescent="0.25">
      <c r="B5" s="31">
        <v>45323</v>
      </c>
      <c r="C5" s="34"/>
      <c r="D5" s="35"/>
      <c r="E5" s="7"/>
      <c r="F5" s="5"/>
      <c r="G5" s="6"/>
      <c r="H5" s="73" t="str">
        <f t="shared" ref="H5:H42" si="2">IFERROR(IF(DAY(E5)&lt;21,EDATE(E5,-1)-DAY(E5)+1,(EDATE(E5,0)-DAY(E5)+1)),"")</f>
        <v/>
      </c>
      <c r="I5" s="36" t="str">
        <f t="shared" ref="I5:I42" si="3">IFERROR((D5/C5)*F5,"")</f>
        <v/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</v>
      </c>
      <c r="P5" s="11">
        <f t="shared" si="0"/>
        <v>2024</v>
      </c>
      <c r="Q5" s="11">
        <f t="shared" si="1"/>
        <v>2</v>
      </c>
      <c r="R5" s="11" t="str">
        <f t="shared" ref="R5:R28" si="6">P5&amp;"/"&amp;Q5</f>
        <v>2024/2</v>
      </c>
      <c r="S5" s="13">
        <f t="shared" ref="S5:S28" si="7">D5</f>
        <v>0</v>
      </c>
    </row>
    <row r="6" spans="2:19" x14ac:dyDescent="0.25">
      <c r="B6" s="31">
        <v>45352</v>
      </c>
      <c r="C6" s="34"/>
      <c r="D6" s="35"/>
      <c r="E6" s="7"/>
      <c r="F6" s="5"/>
      <c r="G6" s="6"/>
      <c r="H6" s="73" t="str">
        <f t="shared" si="2"/>
        <v/>
      </c>
      <c r="I6" s="36" t="str">
        <f t="shared" si="3"/>
        <v/>
      </c>
      <c r="J6" s="37">
        <f t="shared" si="4"/>
        <v>0</v>
      </c>
      <c r="K6" s="3"/>
      <c r="L6" s="3"/>
      <c r="M6" s="3"/>
      <c r="N6" s="27"/>
      <c r="O6" s="12">
        <f t="shared" si="5"/>
        <v>0</v>
      </c>
      <c r="P6" s="11">
        <f t="shared" si="0"/>
        <v>2024</v>
      </c>
      <c r="Q6" s="11">
        <f t="shared" si="1"/>
        <v>3</v>
      </c>
      <c r="R6" s="11" t="str">
        <f t="shared" si="6"/>
        <v>2024/3</v>
      </c>
      <c r="S6" s="13">
        <f t="shared" si="7"/>
        <v>0</v>
      </c>
    </row>
    <row r="7" spans="2:19" x14ac:dyDescent="0.25">
      <c r="B7" s="31">
        <v>45383</v>
      </c>
      <c r="C7" s="34"/>
      <c r="D7" s="35"/>
      <c r="E7" s="7"/>
      <c r="F7" s="5"/>
      <c r="G7" s="6"/>
      <c r="H7" s="73" t="str">
        <f t="shared" si="2"/>
        <v/>
      </c>
      <c r="I7" s="36" t="str">
        <f t="shared" si="3"/>
        <v/>
      </c>
      <c r="J7" s="37">
        <f t="shared" si="4"/>
        <v>0</v>
      </c>
      <c r="K7" s="3"/>
      <c r="L7" s="3"/>
      <c r="M7" s="3"/>
      <c r="N7" s="27"/>
      <c r="O7" s="12">
        <f t="shared" si="5"/>
        <v>0</v>
      </c>
      <c r="P7" s="11">
        <f t="shared" si="0"/>
        <v>2024</v>
      </c>
      <c r="Q7" s="11">
        <f t="shared" si="1"/>
        <v>4</v>
      </c>
      <c r="R7" s="11" t="str">
        <f t="shared" si="6"/>
        <v>2024/4</v>
      </c>
      <c r="S7" s="13">
        <f t="shared" si="7"/>
        <v>0</v>
      </c>
    </row>
    <row r="8" spans="2:19" x14ac:dyDescent="0.25">
      <c r="B8" s="31">
        <v>45413</v>
      </c>
      <c r="C8" s="34"/>
      <c r="D8" s="35"/>
      <c r="E8" s="7"/>
      <c r="F8" s="5"/>
      <c r="G8" s="6"/>
      <c r="H8" s="73" t="str">
        <f t="shared" si="2"/>
        <v/>
      </c>
      <c r="I8" s="36" t="str">
        <f t="shared" si="3"/>
        <v/>
      </c>
      <c r="J8" s="37">
        <f t="shared" si="4"/>
        <v>0</v>
      </c>
      <c r="K8" s="3"/>
      <c r="L8" s="3"/>
      <c r="M8" s="3"/>
      <c r="N8" s="27"/>
      <c r="O8" s="12">
        <f t="shared" si="5"/>
        <v>0</v>
      </c>
      <c r="P8" s="11">
        <f t="shared" si="0"/>
        <v>2024</v>
      </c>
      <c r="Q8" s="11">
        <f t="shared" si="1"/>
        <v>5</v>
      </c>
      <c r="R8" s="11" t="str">
        <f t="shared" si="6"/>
        <v>2024/5</v>
      </c>
      <c r="S8" s="13">
        <f t="shared" si="7"/>
        <v>0</v>
      </c>
    </row>
    <row r="9" spans="2:19" x14ac:dyDescent="0.25">
      <c r="B9" s="31">
        <v>45444</v>
      </c>
      <c r="C9" s="34"/>
      <c r="D9" s="35"/>
      <c r="E9" s="7"/>
      <c r="F9" s="5"/>
      <c r="G9" s="6"/>
      <c r="H9" s="73" t="str">
        <f t="shared" si="2"/>
        <v/>
      </c>
      <c r="I9" s="36" t="str">
        <f t="shared" si="3"/>
        <v/>
      </c>
      <c r="J9" s="37">
        <f t="shared" si="4"/>
        <v>0</v>
      </c>
      <c r="K9" s="3"/>
      <c r="L9" s="3"/>
      <c r="M9" s="3"/>
      <c r="N9" s="27"/>
      <c r="O9" s="12">
        <f t="shared" si="5"/>
        <v>0</v>
      </c>
      <c r="P9" s="11">
        <f t="shared" si="0"/>
        <v>2024</v>
      </c>
      <c r="Q9" s="11">
        <f t="shared" si="1"/>
        <v>6</v>
      </c>
      <c r="R9" s="11" t="str">
        <f t="shared" si="6"/>
        <v>2024/6</v>
      </c>
      <c r="S9" s="13">
        <f t="shared" si="7"/>
        <v>0</v>
      </c>
    </row>
    <row r="10" spans="2:19" x14ac:dyDescent="0.25">
      <c r="B10" s="31">
        <v>45474</v>
      </c>
      <c r="C10" s="34"/>
      <c r="D10" s="35"/>
      <c r="E10" s="7"/>
      <c r="F10" s="5"/>
      <c r="G10" s="6"/>
      <c r="H10" s="73" t="str">
        <f t="shared" si="2"/>
        <v/>
      </c>
      <c r="I10" s="36" t="str">
        <f t="shared" si="3"/>
        <v/>
      </c>
      <c r="J10" s="37">
        <f t="shared" si="4"/>
        <v>0</v>
      </c>
      <c r="K10" s="3"/>
      <c r="L10" s="3"/>
      <c r="M10" s="3"/>
      <c r="N10" s="27"/>
      <c r="O10" s="12">
        <f t="shared" si="5"/>
        <v>0</v>
      </c>
      <c r="P10" s="11">
        <f t="shared" si="0"/>
        <v>2024</v>
      </c>
      <c r="Q10" s="11">
        <f t="shared" si="1"/>
        <v>7</v>
      </c>
      <c r="R10" s="11" t="str">
        <f t="shared" si="6"/>
        <v>2024/7</v>
      </c>
      <c r="S10" s="13">
        <f t="shared" si="7"/>
        <v>0</v>
      </c>
    </row>
    <row r="11" spans="2:19" x14ac:dyDescent="0.25">
      <c r="B11" s="31">
        <v>45505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2024</v>
      </c>
      <c r="Q11" s="11">
        <f t="shared" si="1"/>
        <v>8</v>
      </c>
      <c r="R11" s="11" t="str">
        <f t="shared" si="6"/>
        <v>2024/8</v>
      </c>
      <c r="S11" s="13">
        <f t="shared" si="7"/>
        <v>0</v>
      </c>
    </row>
    <row r="12" spans="2:19" x14ac:dyDescent="0.25">
      <c r="B12" s="31">
        <v>45536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2024</v>
      </c>
      <c r="Q12" s="11">
        <f t="shared" si="1"/>
        <v>9</v>
      </c>
      <c r="R12" s="11" t="str">
        <f t="shared" si="6"/>
        <v>2024/9</v>
      </c>
      <c r="S12" s="13">
        <f t="shared" si="7"/>
        <v>0</v>
      </c>
    </row>
    <row r="13" spans="2:19" x14ac:dyDescent="0.25">
      <c r="B13" s="31">
        <v>45566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2024</v>
      </c>
      <c r="Q13" s="11">
        <f t="shared" si="1"/>
        <v>10</v>
      </c>
      <c r="R13" s="11" t="str">
        <f t="shared" si="6"/>
        <v>2024/10</v>
      </c>
      <c r="S13" s="13">
        <f t="shared" si="7"/>
        <v>0</v>
      </c>
    </row>
    <row r="14" spans="2:19" x14ac:dyDescent="0.25">
      <c r="B14" s="31">
        <v>45597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2024</v>
      </c>
      <c r="Q14" s="11">
        <f t="shared" si="1"/>
        <v>11</v>
      </c>
      <c r="R14" s="11" t="str">
        <f t="shared" si="6"/>
        <v>2024/11</v>
      </c>
      <c r="S14" s="13">
        <f t="shared" si="7"/>
        <v>0</v>
      </c>
    </row>
    <row r="15" spans="2:19" x14ac:dyDescent="0.25">
      <c r="B15" s="31">
        <v>45627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2024</v>
      </c>
      <c r="Q15" s="11">
        <f t="shared" si="1"/>
        <v>12</v>
      </c>
      <c r="R15" s="11" t="str">
        <f t="shared" si="6"/>
        <v>2024/12</v>
      </c>
      <c r="S15" s="13">
        <f t="shared" si="7"/>
        <v>0</v>
      </c>
    </row>
    <row r="16" spans="2:19" x14ac:dyDescent="0.25">
      <c r="B16" s="31">
        <v>45658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2025</v>
      </c>
      <c r="Q16" s="11">
        <f t="shared" si="1"/>
        <v>1</v>
      </c>
      <c r="R16" s="11" t="str">
        <f t="shared" si="6"/>
        <v>2025/1</v>
      </c>
      <c r="S16" s="13">
        <f t="shared" si="7"/>
        <v>0</v>
      </c>
    </row>
    <row r="17" spans="2:19" x14ac:dyDescent="0.25">
      <c r="B17" s="31">
        <v>45689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2025</v>
      </c>
      <c r="Q17" s="11">
        <f t="shared" si="1"/>
        <v>2</v>
      </c>
      <c r="R17" s="11" t="str">
        <f t="shared" si="6"/>
        <v>2025/2</v>
      </c>
      <c r="S17" s="13">
        <f t="shared" si="7"/>
        <v>0</v>
      </c>
    </row>
    <row r="18" spans="2:19" x14ac:dyDescent="0.25">
      <c r="B18" s="31">
        <v>45717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2025</v>
      </c>
      <c r="Q18" s="11">
        <f t="shared" si="1"/>
        <v>3</v>
      </c>
      <c r="R18" s="11" t="str">
        <f t="shared" si="6"/>
        <v>2025/3</v>
      </c>
      <c r="S18" s="13">
        <f t="shared" si="7"/>
        <v>0</v>
      </c>
    </row>
    <row r="19" spans="2:19" x14ac:dyDescent="0.25">
      <c r="B19" s="31">
        <v>45748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2025</v>
      </c>
      <c r="Q19" s="11">
        <f t="shared" si="1"/>
        <v>4</v>
      </c>
      <c r="R19" s="11" t="str">
        <f t="shared" si="6"/>
        <v>2025/4</v>
      </c>
      <c r="S19" s="13">
        <f t="shared" si="7"/>
        <v>0</v>
      </c>
    </row>
    <row r="20" spans="2:19" x14ac:dyDescent="0.25">
      <c r="B20" s="31">
        <v>45778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2025</v>
      </c>
      <c r="Q20" s="11">
        <f t="shared" si="1"/>
        <v>5</v>
      </c>
      <c r="R20" s="11" t="str">
        <f t="shared" si="6"/>
        <v>2025/5</v>
      </c>
      <c r="S20" s="13">
        <f t="shared" si="7"/>
        <v>0</v>
      </c>
    </row>
    <row r="21" spans="2:19" x14ac:dyDescent="0.25">
      <c r="B21" s="31">
        <v>45809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2025</v>
      </c>
      <c r="Q21" s="11">
        <f t="shared" si="1"/>
        <v>6</v>
      </c>
      <c r="R21" s="11" t="str">
        <f t="shared" si="6"/>
        <v>2025/6</v>
      </c>
      <c r="S21" s="13">
        <f t="shared" si="7"/>
        <v>0</v>
      </c>
    </row>
    <row r="22" spans="2:19" x14ac:dyDescent="0.25">
      <c r="B22" s="31">
        <v>45839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2025</v>
      </c>
      <c r="Q22" s="11">
        <f t="shared" si="1"/>
        <v>7</v>
      </c>
      <c r="R22" s="11" t="str">
        <f t="shared" si="6"/>
        <v>2025/7</v>
      </c>
      <c r="S22" s="13">
        <f t="shared" si="7"/>
        <v>0</v>
      </c>
    </row>
    <row r="23" spans="2:19" x14ac:dyDescent="0.25">
      <c r="B23" s="31">
        <v>45870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2025</v>
      </c>
      <c r="Q23" s="11">
        <f t="shared" si="1"/>
        <v>8</v>
      </c>
      <c r="R23" s="11" t="str">
        <f t="shared" si="6"/>
        <v>2025/8</v>
      </c>
      <c r="S23" s="13">
        <f t="shared" si="7"/>
        <v>0</v>
      </c>
    </row>
    <row r="24" spans="2:19" x14ac:dyDescent="0.25">
      <c r="B24" s="31">
        <v>45901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2025</v>
      </c>
      <c r="Q24" s="11">
        <f t="shared" si="1"/>
        <v>9</v>
      </c>
      <c r="R24" s="11" t="str">
        <f t="shared" si="6"/>
        <v>2025/9</v>
      </c>
      <c r="S24" s="13">
        <f t="shared" si="7"/>
        <v>0</v>
      </c>
    </row>
    <row r="25" spans="2:19" x14ac:dyDescent="0.25">
      <c r="B25" s="31">
        <v>45931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2025</v>
      </c>
      <c r="Q25" s="11">
        <f t="shared" si="1"/>
        <v>10</v>
      </c>
      <c r="R25" s="11" t="str">
        <f t="shared" si="6"/>
        <v>2025/10</v>
      </c>
      <c r="S25" s="13">
        <f t="shared" si="7"/>
        <v>0</v>
      </c>
    </row>
    <row r="26" spans="2:19" x14ac:dyDescent="0.25">
      <c r="B26" s="31">
        <v>45962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2025</v>
      </c>
      <c r="Q26" s="11">
        <f t="shared" si="1"/>
        <v>11</v>
      </c>
      <c r="R26" s="11" t="str">
        <f t="shared" si="6"/>
        <v>2025/11</v>
      </c>
      <c r="S26" s="13">
        <f t="shared" si="7"/>
        <v>0</v>
      </c>
    </row>
    <row r="27" spans="2:19" x14ac:dyDescent="0.25">
      <c r="B27" s="31">
        <v>45992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2025</v>
      </c>
      <c r="Q27" s="11">
        <f t="shared" si="1"/>
        <v>12</v>
      </c>
      <c r="R27" s="11" t="str">
        <f t="shared" si="6"/>
        <v>2025/12</v>
      </c>
      <c r="S27" s="13">
        <f t="shared" si="7"/>
        <v>0</v>
      </c>
    </row>
    <row r="28" spans="2:19" x14ac:dyDescent="0.25">
      <c r="B28" s="31">
        <v>46023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2026</v>
      </c>
      <c r="Q28" s="11">
        <f t="shared" si="1"/>
        <v>1</v>
      </c>
      <c r="R28" s="11" t="str">
        <f t="shared" si="6"/>
        <v>2026/1</v>
      </c>
      <c r="S28" s="13">
        <f t="shared" si="7"/>
        <v>0</v>
      </c>
    </row>
    <row r="29" spans="2:19" x14ac:dyDescent="0.25">
      <c r="B29" s="31">
        <v>46054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2026</v>
      </c>
      <c r="Q29" s="11">
        <f t="shared" ref="Q29:Q42" si="10">MONTH(B29)</f>
        <v>2</v>
      </c>
      <c r="R29" s="11" t="str">
        <f t="shared" ref="R29:R42" si="11">P29&amp;"/"&amp;Q29</f>
        <v>2026/2</v>
      </c>
      <c r="S29" s="13">
        <f t="shared" ref="S29:S42" si="12">D29</f>
        <v>0</v>
      </c>
    </row>
    <row r="30" spans="2:19" x14ac:dyDescent="0.25">
      <c r="B30" s="31">
        <v>46082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2026</v>
      </c>
      <c r="Q30" s="11">
        <f t="shared" si="10"/>
        <v>3</v>
      </c>
      <c r="R30" s="11" t="str">
        <f t="shared" si="11"/>
        <v>2026/3</v>
      </c>
      <c r="S30" s="13">
        <f t="shared" si="12"/>
        <v>0</v>
      </c>
    </row>
    <row r="31" spans="2:19" x14ac:dyDescent="0.25">
      <c r="B31" s="31">
        <v>46113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2026</v>
      </c>
      <c r="Q31" s="11">
        <f t="shared" si="10"/>
        <v>4</v>
      </c>
      <c r="R31" s="11" t="str">
        <f t="shared" si="11"/>
        <v>2026/4</v>
      </c>
      <c r="S31" s="13">
        <f t="shared" si="12"/>
        <v>0</v>
      </c>
    </row>
    <row r="32" spans="2:19" x14ac:dyDescent="0.25">
      <c r="B32" s="31">
        <v>46143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2026</v>
      </c>
      <c r="Q32" s="11">
        <f t="shared" si="10"/>
        <v>5</v>
      </c>
      <c r="R32" s="11" t="str">
        <f t="shared" si="11"/>
        <v>2026/5</v>
      </c>
      <c r="S32" s="13">
        <f t="shared" si="12"/>
        <v>0</v>
      </c>
    </row>
    <row r="33" spans="2:19" x14ac:dyDescent="0.25">
      <c r="B33" s="31">
        <v>46174</v>
      </c>
      <c r="C33" s="34"/>
      <c r="D33" s="35"/>
      <c r="E33" s="7"/>
      <c r="F33" s="74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2026</v>
      </c>
      <c r="Q33" s="11">
        <f t="shared" si="10"/>
        <v>6</v>
      </c>
      <c r="R33" s="11" t="str">
        <f t="shared" si="11"/>
        <v>2026/6</v>
      </c>
      <c r="S33" s="13">
        <f t="shared" si="12"/>
        <v>0</v>
      </c>
    </row>
    <row r="34" spans="2:19" x14ac:dyDescent="0.25">
      <c r="B34" s="31">
        <v>46204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2026</v>
      </c>
      <c r="Q34" s="11">
        <f t="shared" si="10"/>
        <v>7</v>
      </c>
      <c r="R34" s="11" t="str">
        <f t="shared" si="11"/>
        <v>2026/7</v>
      </c>
      <c r="S34" s="13">
        <f t="shared" si="12"/>
        <v>0</v>
      </c>
    </row>
    <row r="35" spans="2:19" x14ac:dyDescent="0.25">
      <c r="B35" s="31">
        <v>46235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2026</v>
      </c>
      <c r="Q35" s="11">
        <f t="shared" si="10"/>
        <v>8</v>
      </c>
      <c r="R35" s="11" t="str">
        <f t="shared" si="11"/>
        <v>2026/8</v>
      </c>
      <c r="S35" s="13">
        <f t="shared" si="12"/>
        <v>0</v>
      </c>
    </row>
    <row r="36" spans="2:19" x14ac:dyDescent="0.25">
      <c r="B36" s="31">
        <v>46266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2026</v>
      </c>
      <c r="Q36" s="11">
        <f t="shared" si="10"/>
        <v>9</v>
      </c>
      <c r="R36" s="11" t="str">
        <f t="shared" si="11"/>
        <v>2026/9</v>
      </c>
      <c r="S36" s="13">
        <f t="shared" si="12"/>
        <v>0</v>
      </c>
    </row>
    <row r="37" spans="2:19" x14ac:dyDescent="0.25">
      <c r="B37" s="31">
        <v>46296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2026</v>
      </c>
      <c r="Q37" s="11">
        <f t="shared" si="10"/>
        <v>10</v>
      </c>
      <c r="R37" s="11" t="str">
        <f t="shared" si="11"/>
        <v>2026/10</v>
      </c>
      <c r="S37" s="13">
        <f t="shared" si="12"/>
        <v>0</v>
      </c>
    </row>
    <row r="38" spans="2:19" x14ac:dyDescent="0.25">
      <c r="B38" s="31">
        <v>46327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2026</v>
      </c>
      <c r="Q38" s="11">
        <f t="shared" si="10"/>
        <v>11</v>
      </c>
      <c r="R38" s="11" t="str">
        <f t="shared" si="11"/>
        <v>2026/11</v>
      </c>
      <c r="S38" s="13">
        <f t="shared" si="12"/>
        <v>0</v>
      </c>
    </row>
    <row r="39" spans="2:19" x14ac:dyDescent="0.25">
      <c r="B39" s="31">
        <v>46357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2026</v>
      </c>
      <c r="Q39" s="11">
        <f t="shared" si="10"/>
        <v>12</v>
      </c>
      <c r="R39" s="11" t="str">
        <f t="shared" si="11"/>
        <v>2026/12</v>
      </c>
      <c r="S39" s="13">
        <f t="shared" si="12"/>
        <v>0</v>
      </c>
    </row>
    <row r="40" spans="2:19" x14ac:dyDescent="0.25">
      <c r="B40" s="31">
        <v>46388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2027</v>
      </c>
      <c r="Q40" s="11">
        <f t="shared" si="10"/>
        <v>1</v>
      </c>
      <c r="R40" s="11" t="str">
        <f t="shared" si="11"/>
        <v>2027/1</v>
      </c>
      <c r="S40" s="13">
        <f t="shared" si="12"/>
        <v>0</v>
      </c>
    </row>
    <row r="41" spans="2:19" x14ac:dyDescent="0.25">
      <c r="B41" s="31">
        <v>46419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2027</v>
      </c>
      <c r="Q41" s="11">
        <f t="shared" si="10"/>
        <v>2</v>
      </c>
      <c r="R41" s="11" t="str">
        <f t="shared" si="11"/>
        <v>2027/2</v>
      </c>
      <c r="S41" s="13">
        <f t="shared" si="12"/>
        <v>0</v>
      </c>
    </row>
    <row r="42" spans="2:19" x14ac:dyDescent="0.25">
      <c r="B42" s="31">
        <v>46447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2027</v>
      </c>
      <c r="Q42" s="11">
        <f t="shared" si="10"/>
        <v>3</v>
      </c>
      <c r="R42" s="11" t="str">
        <f t="shared" si="11"/>
        <v>2027/3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G19" sqref="G19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90"/>
      <c r="C6" s="90"/>
      <c r="D6" s="90"/>
      <c r="E6" s="90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/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90"/>
      <c r="C19" s="90"/>
      <c r="D19" s="90"/>
      <c r="E19" s="90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90"/>
      <c r="C32" s="90"/>
      <c r="D32" s="90"/>
      <c r="E32" s="90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90"/>
      <c r="C45" s="90"/>
      <c r="D45" s="90"/>
      <c r="E45" s="90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90"/>
      <c r="C58" s="90"/>
      <c r="D58" s="90"/>
      <c r="E58" s="90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90"/>
      <c r="C71" s="90"/>
      <c r="D71" s="90"/>
      <c r="E71" s="90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90"/>
      <c r="C84" s="90"/>
      <c r="D84" s="90"/>
      <c r="E84" s="90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90"/>
      <c r="C97" s="90"/>
      <c r="D97" s="90"/>
      <c r="E97" s="90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90"/>
      <c r="C110" s="90"/>
      <c r="D110" s="90"/>
      <c r="E110" s="90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90"/>
      <c r="C123" s="90"/>
      <c r="D123" s="90"/>
      <c r="E123" s="90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90"/>
      <c r="C136" s="90"/>
      <c r="D136" s="90"/>
      <c r="E136" s="90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90"/>
      <c r="C149" s="90"/>
      <c r="D149" s="90"/>
      <c r="E149" s="90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E19" sqref="E19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91" t="s">
        <v>12</v>
      </c>
      <c r="C1" s="91"/>
      <c r="D1" s="91"/>
      <c r="E1" s="91"/>
      <c r="F1" s="91"/>
      <c r="G1" s="91"/>
      <c r="H1" s="91"/>
      <c r="I1" s="91"/>
      <c r="J1" s="91"/>
      <c r="K1" s="91"/>
      <c r="O1" s="92" t="s">
        <v>17</v>
      </c>
      <c r="P1" s="92"/>
      <c r="Q1" s="92"/>
      <c r="R1" s="92"/>
      <c r="S1" s="92"/>
      <c r="T1" s="92"/>
      <c r="U1" s="92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3" sqref="G23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91" t="s">
        <v>30</v>
      </c>
      <c r="D1" s="91"/>
      <c r="E1" s="91"/>
      <c r="F1" s="91"/>
      <c r="G1" s="91"/>
      <c r="H1" s="91"/>
      <c r="K1" s="67">
        <f>'Resumen Mail'!B7</f>
        <v>45292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0" sqref="D10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  <c r="E2" s="75"/>
    </row>
    <row r="4" spans="1:5" x14ac:dyDescent="0.25">
      <c r="A4" s="3" t="s">
        <v>42</v>
      </c>
    </row>
    <row r="5" spans="1:5" x14ac:dyDescent="0.25">
      <c r="B5" s="68" t="s">
        <v>75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45292</v>
      </c>
      <c r="C7" s="28">
        <f>SUMIF(SUSS!H:H,'Control de pagos'!K1,SUSS!I:I)</f>
        <v>0</v>
      </c>
      <c r="D7" s="28">
        <f>'Control de pagos'!K2</f>
        <v>0</v>
      </c>
      <c r="E7" s="41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>
        <f>Descripción!B6</f>
        <v>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2024-02-15T13:03:51Z</dcterms:modified>
</cp:coreProperties>
</file>