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2" i="2"/>
  <c r="L14" i="2"/>
  <c r="L16" i="2"/>
  <c r="L18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G23" i="7" s="1"/>
  <c r="F19" i="7"/>
  <c r="G19" i="7" s="1"/>
  <c r="F21" i="7"/>
  <c r="G27" i="7" l="1"/>
  <c r="G28" i="7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L13" i="2" s="1"/>
  <c r="A14" i="2"/>
  <c r="A15" i="2"/>
  <c r="L15" i="2" s="1"/>
  <c r="A16" i="2"/>
  <c r="A17" i="2"/>
  <c r="L17" i="2" s="1"/>
  <c r="A18" i="2"/>
  <c r="A19" i="2"/>
  <c r="L19" i="2" s="1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L9" i="2" s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" i="2" l="1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<sst xmlns="http://schemas.openxmlformats.org/spreadsheetml/2006/main" count="399" uniqueCount="93">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</sst>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2" sqref="F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1" t="s">
        <v>31</v>
      </c>
      <c r="C2" s="113" t="s">
        <v>60</v>
      </c>
      <c r="D2" s="113" t="s">
        <v>61</v>
      </c>
      <c r="E2" s="111" t="s">
        <v>39</v>
      </c>
      <c r="F2" s="111" t="s">
        <v>58</v>
      </c>
      <c r="G2" s="111" t="s">
        <v>62</v>
      </c>
      <c r="H2" s="115" t="s">
        <v>34</v>
      </c>
      <c r="I2" s="109" t="s">
        <v>32</v>
      </c>
      <c r="J2" s="117" t="s">
        <v>59</v>
      </c>
      <c r="L2" s="105" t="s">
        <v>40</v>
      </c>
      <c r="M2" s="107">
        <v>0.12</v>
      </c>
      <c r="N2" s="8" t="s">
        <v>43</v>
      </c>
    </row>
    <row r="3" spans="2:19" ht="15.75" thickBot="1">
      <c r="B3" s="112"/>
      <c r="C3" s="114"/>
      <c r="D3" s="114"/>
      <c r="E3" s="112"/>
      <c r="F3" s="112"/>
      <c r="G3" s="112"/>
      <c r="H3" s="116"/>
      <c r="I3" s="110"/>
      <c r="J3" s="118"/>
      <c r="L3" s="106"/>
      <c r="M3" s="108"/>
      <c r="N3" s="9">
        <f>AVERAGEIF(O:O,P1,O:O)</f>
        <v>0.11715225987151591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H23" sqref="H2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9" t="s">
        <v>75</v>
      </c>
      <c r="C6" s="119"/>
      <c r="D6" s="119"/>
      <c r="E6" s="119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9" t="s">
        <v>86</v>
      </c>
      <c r="C19" s="119"/>
      <c r="D19" s="119"/>
      <c r="E19" s="119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0" t="s">
        <v>48</v>
      </c>
      <c r="B25" s="120" t="s">
        <v>49</v>
      </c>
      <c r="C25" s="120" t="s">
        <v>50</v>
      </c>
      <c r="D25" s="122" t="s">
        <v>51</v>
      </c>
      <c r="E25" s="123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1"/>
      <c r="B26" s="121"/>
      <c r="C26" s="121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24">
        <v>4</v>
      </c>
      <c r="D27" s="127">
        <v>5.4399999999999997E-2</v>
      </c>
      <c r="E27" s="127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25"/>
      <c r="D28" s="128"/>
      <c r="E28" s="128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25"/>
      <c r="D29" s="128"/>
      <c r="E29" s="128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25"/>
      <c r="D30" s="128"/>
      <c r="E30" s="128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26"/>
      <c r="D31" s="129"/>
      <c r="E31" s="129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9"/>
      <c r="C32" s="119"/>
      <c r="D32" s="119"/>
      <c r="E32" s="119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9"/>
      <c r="C45" s="119"/>
      <c r="D45" s="119"/>
      <c r="E45" s="119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9"/>
      <c r="C58" s="119"/>
      <c r="D58" s="119"/>
      <c r="E58" s="119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9"/>
      <c r="C71" s="119"/>
      <c r="D71" s="119"/>
      <c r="E71" s="119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9"/>
      <c r="C84" s="119"/>
      <c r="D84" s="119"/>
      <c r="E84" s="119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9"/>
      <c r="C97" s="119"/>
      <c r="D97" s="119"/>
      <c r="E97" s="119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9"/>
      <c r="C110" s="119"/>
      <c r="D110" s="119"/>
      <c r="E110" s="119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9"/>
      <c r="C123" s="119"/>
      <c r="D123" s="119"/>
      <c r="E123" s="119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9"/>
      <c r="C136" s="119"/>
      <c r="D136" s="119"/>
      <c r="E136" s="119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9"/>
      <c r="C149" s="119"/>
      <c r="D149" s="119"/>
      <c r="E149" s="119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E20" sqref="E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0" t="s">
        <v>12</v>
      </c>
      <c r="C1" s="130"/>
      <c r="D1" s="130"/>
      <c r="E1" s="130"/>
      <c r="F1" s="130"/>
      <c r="G1" s="130"/>
      <c r="H1" s="130"/>
      <c r="I1" s="130"/>
      <c r="J1" s="130"/>
      <c r="K1" s="130"/>
      <c r="O1" s="131" t="s">
        <v>17</v>
      </c>
      <c r="P1" s="131"/>
      <c r="Q1" s="131"/>
      <c r="R1" s="131"/>
      <c r="S1" s="131"/>
      <c r="T1" s="131"/>
      <c r="U1" s="131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6" activePane="bottomLeft" state="frozen"/>
      <selection activeCell="B1" sqref="B1"/>
      <selection pane="bottomLeft" activeCell="N19" sqref="N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0" t="s">
        <v>30</v>
      </c>
      <c r="D1" s="130"/>
      <c r="E1" s="130"/>
      <c r="F1" s="130"/>
      <c r="G1" s="130"/>
      <c r="H1" s="130"/>
      <c r="K1" s="67">
        <f>'Resumen Mail'!B7</f>
        <v>44958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32">
        <v>1</v>
      </c>
      <c r="D3" s="134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33"/>
      <c r="D4" s="135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32">
        <v>2</v>
      </c>
      <c r="D5" s="134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33"/>
      <c r="D6" s="135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32">
        <v>3</v>
      </c>
      <c r="D7" s="134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33"/>
      <c r="D8" s="135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32">
        <v>4</v>
      </c>
      <c r="D9" s="134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33"/>
      <c r="D10" s="135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32">
        <v>1</v>
      </c>
      <c r="D13" s="134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33"/>
      <c r="D14" s="135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36">
        <v>2</v>
      </c>
      <c r="D15" s="138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37"/>
      <c r="D16" s="139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36">
        <v>3</v>
      </c>
      <c r="D17" s="138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37"/>
      <c r="D18" s="139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36">
        <v>4</v>
      </c>
      <c r="D19" s="138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37"/>
      <c r="D20" s="139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7"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1" sqref="F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40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44958</v>
      </c>
      <c r="C7" s="28">
        <f>SUMIF(SUSS!H:H,'Control de pagos'!K1,SUSS!I:I)</f>
        <v>29249.361140170124</v>
      </c>
      <c r="D7" s="28">
        <f>'Control de pagos'!K2</f>
        <v>0</v>
      </c>
      <c r="E7" s="41">
        <f>C7+D7</f>
        <v>29249.361140170124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2023-03-14T11:45:24Z</dcterms:modified>
</cp:coreProperties>
</file>