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E19"/>
  <c r="E18"/>
  <c r="E17"/>
  <c r="F17" s="1"/>
  <c r="E16"/>
  <c r="F16" s="1"/>
  <c r="G16" s="1"/>
  <c r="E15"/>
  <c r="F15" s="1"/>
  <c r="E14"/>
  <c r="E13"/>
  <c r="F13" s="1"/>
  <c r="E12"/>
  <c r="F12" s="1"/>
  <c r="G12" s="1"/>
  <c r="E11"/>
  <c r="F11" s="1"/>
  <c r="E10"/>
  <c r="E9"/>
  <c r="F9" s="1"/>
  <c r="C7"/>
  <c r="F23"/>
  <c r="F19"/>
  <c r="G19" s="1"/>
  <c r="F21"/>
  <c r="G20" l="1"/>
  <c r="G15"/>
  <c r="G23"/>
  <c r="G27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23" i="2" l="1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<sst xmlns="http://schemas.openxmlformats.org/spreadsheetml/2006/main" count="539" uniqueCount="98">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</sst>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wrapText="1" inden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F38" sqref="F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20" t="s">
        <v>31</v>
      </c>
      <c r="C2" s="122" t="s">
        <v>60</v>
      </c>
      <c r="D2" s="122" t="s">
        <v>61</v>
      </c>
      <c r="E2" s="120" t="s">
        <v>39</v>
      </c>
      <c r="F2" s="120" t="s">
        <v>58</v>
      </c>
      <c r="G2" s="120" t="s">
        <v>62</v>
      </c>
      <c r="H2" s="124" t="s">
        <v>34</v>
      </c>
      <c r="I2" s="118" t="s">
        <v>32</v>
      </c>
      <c r="J2" s="126" t="s">
        <v>59</v>
      </c>
      <c r="L2" s="114" t="s">
        <v>40</v>
      </c>
      <c r="M2" s="116">
        <v>0.12</v>
      </c>
      <c r="N2" s="8" t="s">
        <v>43</v>
      </c>
    </row>
    <row r="3" spans="2:19" ht="15.75" thickBot="1">
      <c r="B3" s="121"/>
      <c r="C3" s="123"/>
      <c r="D3" s="123"/>
      <c r="E3" s="121"/>
      <c r="F3" s="121"/>
      <c r="G3" s="121"/>
      <c r="H3" s="125"/>
      <c r="I3" s="119"/>
      <c r="J3" s="127"/>
      <c r="L3" s="115"/>
      <c r="M3" s="117"/>
      <c r="N3" s="9">
        <f>AVERAGEIF(O:O,P1,O:O)</f>
        <v>0.11694625924429823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42" activePane="bottomLeft" state="frozen"/>
      <selection pane="bottomLeft" activeCell="G49" sqref="G4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38" t="s">
        <v>75</v>
      </c>
      <c r="C6" s="138"/>
      <c r="D6" s="138"/>
      <c r="E6" s="138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38" t="s">
        <v>86</v>
      </c>
      <c r="C19" s="138"/>
      <c r="D19" s="138"/>
      <c r="E19" s="138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8" t="s">
        <v>48</v>
      </c>
      <c r="B25" s="128" t="s">
        <v>49</v>
      </c>
      <c r="C25" s="128" t="s">
        <v>50</v>
      </c>
      <c r="D25" s="130" t="s">
        <v>51</v>
      </c>
      <c r="E25" s="131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9"/>
      <c r="B26" s="129"/>
      <c r="C26" s="129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32">
        <v>4</v>
      </c>
      <c r="D27" s="135">
        <v>5.4399999999999997E-2</v>
      </c>
      <c r="E27" s="135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33"/>
      <c r="D28" s="136"/>
      <c r="E28" s="136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33"/>
      <c r="D29" s="136"/>
      <c r="E29" s="136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33"/>
      <c r="D30" s="136"/>
      <c r="E30" s="136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34"/>
      <c r="D31" s="137"/>
      <c r="E31" s="137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38" t="s">
        <v>93</v>
      </c>
      <c r="C32" s="138"/>
      <c r="D32" s="138"/>
      <c r="E32" s="138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8" t="s">
        <v>48</v>
      </c>
      <c r="B38" s="128" t="s">
        <v>49</v>
      </c>
      <c r="C38" s="128" t="s">
        <v>50</v>
      </c>
      <c r="D38" s="130" t="s">
        <v>51</v>
      </c>
      <c r="E38" s="131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9"/>
      <c r="B39" s="129"/>
      <c r="C39" s="129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32">
        <v>4</v>
      </c>
      <c r="D40" s="135">
        <v>5.6099999999999997E-2</v>
      </c>
      <c r="E40" s="135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33"/>
      <c r="D41" s="136"/>
      <c r="E41" s="136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33"/>
      <c r="D42" s="136"/>
      <c r="E42" s="136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33"/>
      <c r="D43" s="136"/>
      <c r="E43" s="136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34"/>
      <c r="D44" s="137"/>
      <c r="E44" s="137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38" t="s">
        <v>96</v>
      </c>
      <c r="C45" s="138"/>
      <c r="D45" s="138"/>
      <c r="E45" s="138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8" t="s">
        <v>48</v>
      </c>
      <c r="B51" s="128" t="s">
        <v>49</v>
      </c>
      <c r="C51" s="128" t="s">
        <v>50</v>
      </c>
      <c r="D51" s="130" t="s">
        <v>51</v>
      </c>
      <c r="E51" s="131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9"/>
      <c r="B52" s="129"/>
      <c r="C52" s="129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32">
        <v>4</v>
      </c>
      <c r="D53" s="135">
        <v>5.6099999999999997E-2</v>
      </c>
      <c r="E53" s="135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33"/>
      <c r="D54" s="136"/>
      <c r="E54" s="136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33"/>
      <c r="D55" s="136"/>
      <c r="E55" s="136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33"/>
      <c r="D56" s="136"/>
      <c r="E56" s="136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34"/>
      <c r="D57" s="137"/>
      <c r="E57" s="137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38"/>
      <c r="C58" s="138"/>
      <c r="D58" s="138"/>
      <c r="E58" s="13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38"/>
      <c r="C71" s="138"/>
      <c r="D71" s="138"/>
      <c r="E71" s="13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38"/>
      <c r="C84" s="138"/>
      <c r="D84" s="138"/>
      <c r="E84" s="13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38"/>
      <c r="C97" s="138"/>
      <c r="D97" s="138"/>
      <c r="E97" s="13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38"/>
      <c r="C110" s="138"/>
      <c r="D110" s="138"/>
      <c r="E110" s="13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38"/>
      <c r="C123" s="138"/>
      <c r="D123" s="138"/>
      <c r="E123" s="13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38"/>
      <c r="C136" s="138"/>
      <c r="D136" s="138"/>
      <c r="E136" s="13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38"/>
      <c r="C149" s="138"/>
      <c r="D149" s="138"/>
      <c r="E149" s="13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33">
    <mergeCell ref="A51:A52"/>
    <mergeCell ref="B51:B52"/>
    <mergeCell ref="C51:C52"/>
    <mergeCell ref="D51:E51"/>
    <mergeCell ref="C53:C57"/>
    <mergeCell ref="D53:D57"/>
    <mergeCell ref="E53:E57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L32" sqref="L3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9" t="s">
        <v>12</v>
      </c>
      <c r="C1" s="139"/>
      <c r="D1" s="139"/>
      <c r="E1" s="139"/>
      <c r="F1" s="139"/>
      <c r="G1" s="139"/>
      <c r="H1" s="139"/>
      <c r="I1" s="139"/>
      <c r="J1" s="139"/>
      <c r="K1" s="139"/>
      <c r="O1" s="140" t="s">
        <v>17</v>
      </c>
      <c r="P1" s="140"/>
      <c r="Q1" s="140"/>
      <c r="R1" s="140"/>
      <c r="S1" s="140"/>
      <c r="T1" s="140"/>
      <c r="U1" s="14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55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N25" s="3" t="s">
        <v>96</v>
      </c>
      <c r="O25" s="155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18" activePane="bottomLeft" state="frozen"/>
      <selection activeCell="B1" sqref="B1"/>
      <selection pane="bottomLeft" activeCell="J33" sqref="J33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9" t="s">
        <v>30</v>
      </c>
      <c r="D1" s="139"/>
      <c r="E1" s="139"/>
      <c r="F1" s="139"/>
      <c r="G1" s="139"/>
      <c r="H1" s="139"/>
      <c r="K1" s="67">
        <f>'Resumen Mail'!B7</f>
        <v>45108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47">
        <v>1</v>
      </c>
      <c r="D3" s="149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48"/>
      <c r="D4" s="150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47">
        <v>2</v>
      </c>
      <c r="D5" s="149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48"/>
      <c r="D6" s="150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47">
        <v>3</v>
      </c>
      <c r="D7" s="149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48"/>
      <c r="D8" s="150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47">
        <v>4</v>
      </c>
      <c r="D9" s="149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48"/>
      <c r="D10" s="150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47">
        <v>1</v>
      </c>
      <c r="D13" s="149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48"/>
      <c r="D14" s="150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43">
        <v>2</v>
      </c>
      <c r="D15" s="145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44"/>
      <c r="D16" s="146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43">
        <v>3</v>
      </c>
      <c r="D17" s="145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44"/>
      <c r="D18" s="146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43">
        <v>4</v>
      </c>
      <c r="D19" s="145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44"/>
      <c r="D20" s="146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51">
        <v>1</v>
      </c>
      <c r="D23" s="152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53"/>
      <c r="D24" s="154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32">
        <v>2</v>
      </c>
      <c r="D25" s="141">
        <v>2611949.2200000002</v>
      </c>
      <c r="E25" s="86">
        <v>301281.05</v>
      </c>
      <c r="F25" s="95" t="s">
        <v>85</v>
      </c>
      <c r="G25" s="86">
        <v>2913230.27</v>
      </c>
      <c r="H25" s="87">
        <v>45154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34"/>
      <c r="D26" s="142"/>
      <c r="E26" s="86">
        <v>301281.05</v>
      </c>
      <c r="F26" s="86">
        <v>57390.64</v>
      </c>
      <c r="G26" s="86">
        <v>2970620.91</v>
      </c>
      <c r="H26" s="87">
        <v>45164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32">
        <v>3</v>
      </c>
      <c r="D27" s="141">
        <v>2758479.56</v>
      </c>
      <c r="E27" s="86">
        <v>154750.71</v>
      </c>
      <c r="F27" s="95" t="s">
        <v>85</v>
      </c>
      <c r="G27" s="86">
        <v>2913230.27</v>
      </c>
      <c r="H27" s="87">
        <v>45185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34"/>
      <c r="D28" s="142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32">
        <v>1</v>
      </c>
      <c r="D31" s="141">
        <v>1019996.3</v>
      </c>
      <c r="E31" s="86">
        <v>181475.89</v>
      </c>
      <c r="F31" s="95" t="s">
        <v>85</v>
      </c>
      <c r="G31" s="86">
        <v>1201472.19</v>
      </c>
      <c r="H31" s="87">
        <v>45154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34"/>
      <c r="D32" s="142"/>
      <c r="E32" s="86">
        <v>181475.89</v>
      </c>
      <c r="F32" s="86">
        <v>23669</v>
      </c>
      <c r="G32" s="86">
        <v>1225141.19</v>
      </c>
      <c r="H32" s="87">
        <v>45164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32">
        <v>2</v>
      </c>
      <c r="D33" s="141">
        <v>1077218.0900000001</v>
      </c>
      <c r="E33" s="86">
        <v>124254.1</v>
      </c>
      <c r="F33" s="95" t="s">
        <v>85</v>
      </c>
      <c r="G33" s="86">
        <v>1201472.19</v>
      </c>
      <c r="H33" s="87">
        <v>45185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34"/>
      <c r="D34" s="142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32">
        <v>3</v>
      </c>
      <c r="D35" s="141">
        <v>1137650.02</v>
      </c>
      <c r="E35" s="86">
        <v>63822.17</v>
      </c>
      <c r="F35" s="95" t="s">
        <v>85</v>
      </c>
      <c r="G35" s="86">
        <v>1201472.19</v>
      </c>
      <c r="H35" s="87">
        <v>45215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34"/>
      <c r="D36" s="142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29">
    <mergeCell ref="C31:C32"/>
    <mergeCell ref="D31:D32"/>
    <mergeCell ref="C33:C34"/>
    <mergeCell ref="D33:D34"/>
    <mergeCell ref="C35:C36"/>
    <mergeCell ref="D35:D36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  <mergeCell ref="C23:C24"/>
    <mergeCell ref="D23:D24"/>
    <mergeCell ref="C25:C26"/>
    <mergeCell ref="D25:D26"/>
    <mergeCell ref="C27:C28"/>
    <mergeCell ref="D27:D2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E21" sqref="E2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45108</v>
      </c>
      <c r="C7" s="28">
        <f>SUMIF(SUSS!H:H,'Control de pagos'!K1,SUSS!I:I)</f>
        <v>56359.73</v>
      </c>
      <c r="D7" s="28">
        <f>'Control de pagos'!K2</f>
        <v>0</v>
      </c>
      <c r="E7" s="41">
        <f>C7+D7</f>
        <v>56359.73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2023-08-14T11:38:19Z</dcterms:modified>
</cp:coreProperties>
</file>