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2" i="2"/>
  <c r="L14" i="2"/>
  <c r="L16" i="2"/>
  <c r="L18" i="2"/>
  <c r="L20" i="2"/>
  <c r="L21" i="2"/>
  <c r="L24" i="2"/>
  <c r="L26" i="2"/>
  <c r="L27" i="2"/>
  <c r="L28" i="2"/>
  <c r="L29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F27" i="7" s="1"/>
  <c r="E26" i="7"/>
  <c r="E25" i="7"/>
  <c r="F25" i="7" s="1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G16" i="7" s="1"/>
  <c r="E15" i="7"/>
  <c r="F15" i="7" s="1"/>
  <c r="E14" i="7"/>
  <c r="E13" i="7"/>
  <c r="F13" i="7" s="1"/>
  <c r="E12" i="7"/>
  <c r="F12" i="7" s="1"/>
  <c r="G12" i="7" s="1"/>
  <c r="E11" i="7"/>
  <c r="F11" i="7" s="1"/>
  <c r="E10" i="7"/>
  <c r="E9" i="7"/>
  <c r="F9" i="7" s="1"/>
  <c r="C7" i="7"/>
  <c r="F23" i="7"/>
  <c r="F19" i="7"/>
  <c r="G19" i="7" s="1"/>
  <c r="F21" i="7"/>
  <c r="G20" i="7" l="1"/>
  <c r="G15" i="7"/>
  <c r="G23" i="7"/>
  <c r="G27" i="7"/>
  <c r="G28" i="7"/>
  <c r="F22" i="7"/>
  <c r="G22" i="7" s="1"/>
  <c r="F26" i="7"/>
  <c r="G26" i="7" s="1"/>
  <c r="G25" i="7"/>
  <c r="F10" i="7"/>
  <c r="G10" i="7" s="1"/>
  <c r="F14" i="7"/>
  <c r="G14" i="7" s="1"/>
  <c r="F7" i="7"/>
  <c r="G21" i="7"/>
  <c r="G9" i="7"/>
  <c r="G13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H19" i="6"/>
  <c r="I19" i="6" s="1"/>
  <c r="F29" i="7"/>
  <c r="R29" i="3"/>
  <c r="H136" i="6"/>
  <c r="H110" i="6"/>
  <c r="H84" i="6"/>
  <c r="I84" i="6" s="1"/>
  <c r="H58" i="6"/>
  <c r="H32" i="6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808" i="1"/>
  <c r="BA681" i="1"/>
  <c r="BA350" i="1"/>
  <c r="BA349" i="1"/>
  <c r="BA342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1" i="2" l="1"/>
  <c r="L30" i="2"/>
  <c r="L25" i="2"/>
  <c r="L23" i="2"/>
  <c r="L22" i="2"/>
  <c r="L9" i="2"/>
  <c r="L13" i="2"/>
  <c r="L17" i="2"/>
  <c r="L15" i="2"/>
  <c r="L19" i="2"/>
  <c r="L7" i="2"/>
  <c r="L3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<sst xmlns="http://schemas.openxmlformats.org/spreadsheetml/2006/main" count="539" uniqueCount="98">
  <si>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</si>
  <si>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</si>
  <si>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</si>
  <si>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</si>
  <si>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</si>
  <si>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</si>
  <si>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</si>
  <si>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</si>
  <si>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</si>
  <si>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</si>
  <si>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</si>
  <si>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</si>
  <si>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</si>
  <si>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</si>
  <si>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</si>
  <si>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</si>
  <si>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</si>
  <si>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</si>
  <si>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</si>
  <si>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</si>
  <si>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</si>
  <si>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</si>
  <si>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</si>
  <si>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</si>
  <si>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</si>
  <si>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</si>
  <si>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</si>
  <si>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</si>
  <si>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</si>
  <si>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</si>
  <si>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</si>
  <si>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</si>
  <si>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</si>
  <si>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</si>
  <si>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</si>
  <si>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</si>
  <si>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</si>
  <si>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</si>
  <si>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</si>
  <si>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</si>
  <si>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</si>
  <si>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</si>
  <si>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</si>
  <si>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</si>
  <si>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</si>
  <si>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</si>
  <si>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</si>
  <si>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</si>
  <si>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</si>
  <si>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</si>
  <si>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</si>
  <si>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</si>
  <si>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</si>
  <si>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</si>
  <si>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</si>
  <si>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</si>
  <si>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</si>
  <si>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</si>
  <si>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</si>
  <si>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</si>
  <si>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</si>
  <si>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</si>
  <si>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</si>
  <si>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</si>
  <si>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</si>
  <si>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</si>
  <si>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</si>
  <si>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</si>
  <si>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</si>
  <si>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</si>
  <si>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</si>
  <si>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</si>
  <si>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</si>
  <si>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</si>
  <si>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</si>
  <si>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</si>
  <si>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</si>
  <si>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</si>
  <si>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</si>
  <si>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</si>
  <si>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</si>
  <si>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</si>
  <si>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</si>
  <si>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</si>
  <si>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</si>
  <si>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</si>
  <si>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</si>
  <si>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</si>
  <si>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</si>
  <si>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</si>
  <si>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</si>
  <si>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</si>
  <si>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</si>
  <si>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</si>
  <si>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</si>
  <si>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</si>
  <si>
    <t>R938772</t>
  </si>
  <si>
    <t>2023/6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</si>
</sst>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8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8" fontId="15" fillId="16" borderId="7" xfId="0" applyNumberFormat="1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 inden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D38" sqref="D3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26" t="s">
        <v>31</v>
      </c>
      <c r="C2" s="128" t="s">
        <v>60</v>
      </c>
      <c r="D2" s="128" t="s">
        <v>61</v>
      </c>
      <c r="E2" s="126" t="s">
        <v>39</v>
      </c>
      <c r="F2" s="126" t="s">
        <v>58</v>
      </c>
      <c r="G2" s="126" t="s">
        <v>62</v>
      </c>
      <c r="H2" s="130" t="s">
        <v>34</v>
      </c>
      <c r="I2" s="124" t="s">
        <v>32</v>
      </c>
      <c r="J2" s="132" t="s">
        <v>59</v>
      </c>
      <c r="L2" s="120" t="s">
        <v>40</v>
      </c>
      <c r="M2" s="122">
        <v>0.12</v>
      </c>
      <c r="N2" s="8" t="s">
        <v>43</v>
      </c>
    </row>
    <row r="3" spans="2:19" ht="15.75" thickBot="1">
      <c r="B3" s="127"/>
      <c r="C3" s="129"/>
      <c r="D3" s="129"/>
      <c r="E3" s="127"/>
      <c r="F3" s="127"/>
      <c r="G3" s="127"/>
      <c r="H3" s="131"/>
      <c r="I3" s="125"/>
      <c r="J3" s="133"/>
      <c r="L3" s="121"/>
      <c r="M3" s="123"/>
      <c r="N3" s="9">
        <f>AVERAGEIF(O:O,P1,O:O)</f>
        <v>0.11689893958910079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>
        <v>485745.86</v>
      </c>
      <c r="D37" s="35">
        <v>56359.73</v>
      </c>
      <c r="E37" s="7">
        <v>45145</v>
      </c>
      <c r="F37" s="5">
        <v>485745.86</v>
      </c>
      <c r="G37" s="6"/>
      <c r="H37" s="73">
        <f t="shared" si="2"/>
        <v>45108</v>
      </c>
      <c r="I37" s="36">
        <f t="shared" si="3"/>
        <v>56359.73</v>
      </c>
      <c r="J37" s="37">
        <f t="shared" si="4"/>
        <v>0</v>
      </c>
      <c r="N37" s="2"/>
      <c r="O37" s="12">
        <f t="shared" si="8"/>
        <v>0.11602719578505519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56359.73</v>
      </c>
    </row>
    <row r="38" spans="2:19">
      <c r="B38" s="31">
        <v>45139</v>
      </c>
      <c r="C38" s="34">
        <v>483226</v>
      </c>
      <c r="D38" s="35">
        <v>55711.16</v>
      </c>
      <c r="E38" s="7">
        <v>45180</v>
      </c>
      <c r="F38" s="5">
        <v>483226</v>
      </c>
      <c r="G38" s="6"/>
      <c r="H38" s="73">
        <f t="shared" si="2"/>
        <v>45139</v>
      </c>
      <c r="I38" s="36">
        <f t="shared" si="3"/>
        <v>55711.16</v>
      </c>
      <c r="J38" s="37">
        <f t="shared" si="4"/>
        <v>0</v>
      </c>
      <c r="N38" s="2"/>
      <c r="O38" s="12">
        <f t="shared" si="8"/>
        <v>0.115290071312388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55711.16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2" activePane="bottomLeft" state="frozen"/>
      <selection pane="bottomLeft" activeCell="G49" sqref="G4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44" t="s">
        <v>75</v>
      </c>
      <c r="C6" s="144"/>
      <c r="D6" s="144"/>
      <c r="E6" s="144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44" t="s">
        <v>86</v>
      </c>
      <c r="C19" s="144"/>
      <c r="D19" s="144"/>
      <c r="E19" s="144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34" t="s">
        <v>48</v>
      </c>
      <c r="B25" s="134" t="s">
        <v>49</v>
      </c>
      <c r="C25" s="134" t="s">
        <v>50</v>
      </c>
      <c r="D25" s="136" t="s">
        <v>51</v>
      </c>
      <c r="E25" s="137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35"/>
      <c r="B26" s="135"/>
      <c r="C26" s="135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38">
        <v>4</v>
      </c>
      <c r="D27" s="141">
        <v>5.4399999999999997E-2</v>
      </c>
      <c r="E27" s="14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39"/>
      <c r="D28" s="142"/>
      <c r="E28" s="142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39"/>
      <c r="D29" s="142"/>
      <c r="E29" s="142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39"/>
      <c r="D30" s="142"/>
      <c r="E30" s="142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40"/>
      <c r="D31" s="143"/>
      <c r="E31" s="143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44" t="s">
        <v>93</v>
      </c>
      <c r="C32" s="144"/>
      <c r="D32" s="144"/>
      <c r="E32" s="144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06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34" t="s">
        <v>48</v>
      </c>
      <c r="B38" s="134" t="s">
        <v>49</v>
      </c>
      <c r="C38" s="134" t="s">
        <v>50</v>
      </c>
      <c r="D38" s="136" t="s">
        <v>51</v>
      </c>
      <c r="E38" s="137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35"/>
      <c r="B39" s="135"/>
      <c r="C39" s="135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07">
        <v>8256454.0300000003</v>
      </c>
      <c r="C40" s="138">
        <v>4</v>
      </c>
      <c r="D40" s="141">
        <v>5.6099999999999997E-2</v>
      </c>
      <c r="E40" s="141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07">
        <v>0</v>
      </c>
      <c r="C41" s="139"/>
      <c r="D41" s="142"/>
      <c r="E41" s="142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07">
        <v>0</v>
      </c>
      <c r="C42" s="139"/>
      <c r="D42" s="142"/>
      <c r="E42" s="142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08">
        <v>8256454.0300000003</v>
      </c>
      <c r="C43" s="139"/>
      <c r="D43" s="142"/>
      <c r="E43" s="142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40"/>
      <c r="D44" s="143"/>
      <c r="E44" s="143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44" t="s">
        <v>96</v>
      </c>
      <c r="C45" s="144"/>
      <c r="D45" s="144"/>
      <c r="E45" s="144"/>
      <c r="G45" s="58">
        <f>IF(A45="Plan",SUMIF('Control de pagos'!B:B,Descripción!B45,'Control de pagos'!D:D),"")</f>
        <v>3405120.43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3405120.43</v>
      </c>
    </row>
    <row r="46" spans="1:9">
      <c r="A46" s="45" t="s">
        <v>57</v>
      </c>
      <c r="B46" s="46">
        <v>45121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90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ht="15.75" thickBot="1">
      <c r="A48" s="45" t="s">
        <v>46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ht="36.75" thickBot="1">
      <c r="A49" s="45" t="s">
        <v>47</v>
      </c>
      <c r="B49" s="106" t="s">
        <v>78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34" t="s">
        <v>48</v>
      </c>
      <c r="B51" s="134" t="s">
        <v>49</v>
      </c>
      <c r="C51" s="134" t="s">
        <v>50</v>
      </c>
      <c r="D51" s="136" t="s">
        <v>51</v>
      </c>
      <c r="E51" s="137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35"/>
      <c r="B52" s="135"/>
      <c r="C52" s="135"/>
      <c r="D52" s="75" t="s">
        <v>52</v>
      </c>
      <c r="E52" s="75" t="s">
        <v>87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94" t="s">
        <v>53</v>
      </c>
      <c r="B53" s="107">
        <v>3405120.43</v>
      </c>
      <c r="C53" s="138">
        <v>4</v>
      </c>
      <c r="D53" s="141">
        <v>5.6099999999999997E-2</v>
      </c>
      <c r="E53" s="141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94" t="s">
        <v>54</v>
      </c>
      <c r="B54" s="107">
        <v>0</v>
      </c>
      <c r="C54" s="139"/>
      <c r="D54" s="142"/>
      <c r="E54" s="142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94" t="s">
        <v>55</v>
      </c>
      <c r="B55" s="107">
        <v>0</v>
      </c>
      <c r="C55" s="139"/>
      <c r="D55" s="142"/>
      <c r="E55" s="142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94" t="s">
        <v>56</v>
      </c>
      <c r="B56" s="108">
        <v>3405120.43</v>
      </c>
      <c r="C56" s="139"/>
      <c r="D56" s="142"/>
      <c r="E56" s="142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97"/>
      <c r="B57" s="98"/>
      <c r="C57" s="140"/>
      <c r="D57" s="143"/>
      <c r="E57" s="143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44"/>
      <c r="C58" s="144"/>
      <c r="D58" s="144"/>
      <c r="E58" s="144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44"/>
      <c r="C71" s="144"/>
      <c r="D71" s="144"/>
      <c r="E71" s="144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44"/>
      <c r="C84" s="144"/>
      <c r="D84" s="144"/>
      <c r="E84" s="144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44"/>
      <c r="C97" s="144"/>
      <c r="D97" s="144"/>
      <c r="E97" s="144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44"/>
      <c r="C110" s="144"/>
      <c r="D110" s="144"/>
      <c r="E110" s="144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44"/>
      <c r="C123" s="144"/>
      <c r="D123" s="144"/>
      <c r="E123" s="144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44"/>
      <c r="C136" s="144"/>
      <c r="D136" s="144"/>
      <c r="E136" s="144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44"/>
      <c r="C149" s="144"/>
      <c r="D149" s="144"/>
      <c r="E149" s="14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33">
    <mergeCell ref="A51:A52"/>
    <mergeCell ref="B51:B52"/>
    <mergeCell ref="C51:C52"/>
    <mergeCell ref="D51:E51"/>
    <mergeCell ref="C53:C57"/>
    <mergeCell ref="D53:D57"/>
    <mergeCell ref="E53:E57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L32" sqref="L3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45" t="s">
        <v>12</v>
      </c>
      <c r="C1" s="145"/>
      <c r="D1" s="145"/>
      <c r="E1" s="145"/>
      <c r="F1" s="145"/>
      <c r="G1" s="145"/>
      <c r="H1" s="145"/>
      <c r="I1" s="145"/>
      <c r="J1" s="145"/>
      <c r="K1" s="145"/>
      <c r="O1" s="146" t="s">
        <v>17</v>
      </c>
      <c r="P1" s="146"/>
      <c r="Q1" s="146"/>
      <c r="R1" s="146"/>
      <c r="S1" s="146"/>
      <c r="T1" s="146"/>
      <c r="U1" s="14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09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96</v>
      </c>
      <c r="B16" s="114" t="s">
        <v>80</v>
      </c>
      <c r="C16"/>
      <c r="D16"/>
      <c r="E16"/>
      <c r="F16"/>
      <c r="G16"/>
      <c r="H16"/>
      <c r="I16"/>
      <c r="J16"/>
      <c r="K16"/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96</v>
      </c>
      <c r="B17" s="80" t="s">
        <v>0</v>
      </c>
      <c r="C17" s="80" t="s">
        <v>1</v>
      </c>
      <c r="D17" s="80" t="s">
        <v>2</v>
      </c>
      <c r="E17" s="80" t="s">
        <v>3</v>
      </c>
      <c r="F17" s="80" t="s">
        <v>4</v>
      </c>
      <c r="G17" s="80" t="s">
        <v>5</v>
      </c>
      <c r="H17" s="80" t="s">
        <v>6</v>
      </c>
      <c r="I17" s="80" t="s">
        <v>7</v>
      </c>
      <c r="J17" s="80" t="s">
        <v>8</v>
      </c>
      <c r="K17" s="80" t="s">
        <v>9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96</v>
      </c>
      <c r="B18" s="81">
        <v>2023</v>
      </c>
      <c r="C18" s="81">
        <v>6</v>
      </c>
      <c r="D18" s="81"/>
      <c r="E18" s="82" t="s">
        <v>81</v>
      </c>
      <c r="F18" s="82" t="s">
        <v>10</v>
      </c>
      <c r="G18" s="82" t="s">
        <v>10</v>
      </c>
      <c r="H18" s="83">
        <v>45125</v>
      </c>
      <c r="I18" s="84">
        <v>3405120.43</v>
      </c>
      <c r="J18" s="85">
        <v>0</v>
      </c>
      <c r="K18" s="84">
        <v>3405120.43</v>
      </c>
      <c r="N18" s="3" t="s">
        <v>93</v>
      </c>
      <c r="O18" s="109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N25" s="3" t="s">
        <v>96</v>
      </c>
      <c r="O25" s="114" t="s">
        <v>17</v>
      </c>
      <c r="P25"/>
      <c r="Q25"/>
      <c r="R25"/>
      <c r="S25"/>
      <c r="T25"/>
      <c r="U25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N26" s="3" t="s">
        <v>96</v>
      </c>
      <c r="O26" s="80" t="s">
        <v>13</v>
      </c>
      <c r="P26" s="80" t="s">
        <v>14</v>
      </c>
      <c r="Q26" s="80" t="s">
        <v>3</v>
      </c>
      <c r="R26" s="80" t="s">
        <v>4</v>
      </c>
      <c r="S26" s="80" t="s">
        <v>5</v>
      </c>
      <c r="T26" s="80" t="s">
        <v>15</v>
      </c>
      <c r="U26" s="80" t="s">
        <v>16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N27" s="3" t="s">
        <v>96</v>
      </c>
      <c r="O27" s="77" t="s">
        <v>94</v>
      </c>
      <c r="P27" s="79">
        <v>170256.02</v>
      </c>
      <c r="Q27" s="78" t="s">
        <v>81</v>
      </c>
      <c r="R27" s="78" t="s">
        <v>10</v>
      </c>
      <c r="S27" s="78" t="s">
        <v>10</v>
      </c>
      <c r="T27" s="77" t="s">
        <v>97</v>
      </c>
      <c r="U27" s="77" t="s">
        <v>83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N28" s="3" t="s">
        <v>96</v>
      </c>
      <c r="O28" s="81">
        <v>1</v>
      </c>
      <c r="P28" s="84">
        <v>1019996.3</v>
      </c>
      <c r="Q28" s="82" t="s">
        <v>81</v>
      </c>
      <c r="R28" s="82" t="s">
        <v>10</v>
      </c>
      <c r="S28" s="82" t="s">
        <v>10</v>
      </c>
      <c r="T28" s="81" t="s">
        <v>97</v>
      </c>
      <c r="U28" s="81" t="s">
        <v>84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:55" ht="20.100000000000001" customHeight="1" thickBot="1">
      <c r="N29" s="3" t="s">
        <v>96</v>
      </c>
      <c r="O29" s="81">
        <v>2</v>
      </c>
      <c r="P29" s="84">
        <v>1077218.0900000001</v>
      </c>
      <c r="Q29" s="82" t="s">
        <v>81</v>
      </c>
      <c r="R29" s="82" t="s">
        <v>10</v>
      </c>
      <c r="S29" s="82" t="s">
        <v>10</v>
      </c>
      <c r="T29" s="81" t="s">
        <v>97</v>
      </c>
      <c r="U29" s="81" t="s">
        <v>84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N30" s="3" t="s">
        <v>96</v>
      </c>
      <c r="O30" s="81">
        <v>3</v>
      </c>
      <c r="P30" s="84">
        <v>1137650.02</v>
      </c>
      <c r="Q30" s="82" t="s">
        <v>81</v>
      </c>
      <c r="R30" s="82" t="s">
        <v>10</v>
      </c>
      <c r="S30" s="82" t="s">
        <v>10</v>
      </c>
      <c r="T30" s="81" t="s">
        <v>97</v>
      </c>
      <c r="U30" s="81" t="s">
        <v>84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8" activePane="bottomLeft" state="frozen"/>
      <selection activeCell="B1" sqref="B1"/>
      <selection pane="bottomLeft" activeCell="G36" sqref="G36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45" t="s">
        <v>30</v>
      </c>
      <c r="D1" s="145"/>
      <c r="E1" s="145"/>
      <c r="F1" s="145"/>
      <c r="G1" s="145"/>
      <c r="H1" s="145"/>
      <c r="K1" s="67">
        <f>'Resumen Mail'!B7</f>
        <v>45139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61">
        <v>1</v>
      </c>
      <c r="D3" s="163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62"/>
      <c r="D4" s="164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61">
        <v>2</v>
      </c>
      <c r="D5" s="163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62"/>
      <c r="D6" s="164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61">
        <v>3</v>
      </c>
      <c r="D7" s="163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62"/>
      <c r="D8" s="164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61">
        <v>4</v>
      </c>
      <c r="D9" s="163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62"/>
      <c r="D10" s="164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61">
        <v>1</v>
      </c>
      <c r="D13" s="163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62"/>
      <c r="D14" s="164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57">
        <v>2</v>
      </c>
      <c r="D15" s="159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58"/>
      <c r="D16" s="160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57">
        <v>3</v>
      </c>
      <c r="D17" s="159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58"/>
      <c r="D18" s="160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57">
        <v>4</v>
      </c>
      <c r="D19" s="159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58"/>
      <c r="D20" s="160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10" t="s">
        <v>94</v>
      </c>
      <c r="D22" s="111">
        <v>412822.7</v>
      </c>
      <c r="E22" s="112" t="s">
        <v>85</v>
      </c>
      <c r="F22" s="112" t="s">
        <v>85</v>
      </c>
      <c r="G22" s="111">
        <v>412822.7</v>
      </c>
      <c r="H22" s="113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47">
        <v>1</v>
      </c>
      <c r="D23" s="149">
        <v>2473202.5499999998</v>
      </c>
      <c r="E23" s="111">
        <v>440027.72</v>
      </c>
      <c r="F23" s="112" t="s">
        <v>85</v>
      </c>
      <c r="G23" s="111">
        <v>2913230.27</v>
      </c>
      <c r="H23" s="113">
        <v>45123</v>
      </c>
      <c r="I23" s="40">
        <v>45123</v>
      </c>
      <c r="J23" s="29">
        <f t="shared" si="3"/>
        <v>45108</v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48"/>
      <c r="D24" s="150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>-</v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51">
        <v>2</v>
      </c>
      <c r="D25" s="153">
        <v>2611949.2200000002</v>
      </c>
      <c r="E25" s="115">
        <v>301281.05</v>
      </c>
      <c r="F25" s="116" t="s">
        <v>85</v>
      </c>
      <c r="G25" s="115">
        <v>2913230.27</v>
      </c>
      <c r="H25" s="117">
        <v>45154</v>
      </c>
      <c r="I25" s="40">
        <v>45154</v>
      </c>
      <c r="J25" s="29">
        <f t="shared" si="3"/>
        <v>45139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52"/>
      <c r="D26" s="154"/>
      <c r="E26" s="118">
        <v>301281.05</v>
      </c>
      <c r="F26" s="118">
        <v>57390.64</v>
      </c>
      <c r="G26" s="118">
        <v>2970620.91</v>
      </c>
      <c r="H26" s="119">
        <v>45164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38">
        <v>3</v>
      </c>
      <c r="D27" s="155">
        <v>2758479.56</v>
      </c>
      <c r="E27" s="86">
        <v>154750.71</v>
      </c>
      <c r="F27" s="95" t="s">
        <v>85</v>
      </c>
      <c r="G27" s="86">
        <v>2913230.27</v>
      </c>
      <c r="H27" s="87">
        <v>45185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40"/>
      <c r="D28" s="156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 ht="15.75" thickBot="1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24.75" thickBot="1">
      <c r="A30" s="10" t="str">
        <f t="shared" si="1"/>
        <v>R938772 Pago a Cuenta</v>
      </c>
      <c r="B30" s="3" t="s">
        <v>96</v>
      </c>
      <c r="C30" s="110" t="s">
        <v>94</v>
      </c>
      <c r="D30" s="111">
        <v>170256.02</v>
      </c>
      <c r="E30" s="112" t="s">
        <v>85</v>
      </c>
      <c r="F30" s="112" t="s">
        <v>85</v>
      </c>
      <c r="G30" s="111">
        <v>170256.02</v>
      </c>
      <c r="H30" s="113">
        <v>45121</v>
      </c>
      <c r="I30" s="40">
        <v>45121</v>
      </c>
      <c r="J30" s="29">
        <f t="shared" si="3"/>
        <v>45108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170256.02</v>
      </c>
    </row>
    <row r="31" spans="1:14" ht="15.75" thickBot="1">
      <c r="A31" s="10" t="str">
        <f t="shared" si="1"/>
        <v>R938772 1</v>
      </c>
      <c r="B31" s="3" t="s">
        <v>96</v>
      </c>
      <c r="C31" s="151">
        <v>1</v>
      </c>
      <c r="D31" s="153">
        <v>1019996.3</v>
      </c>
      <c r="E31" s="115">
        <v>181475.89</v>
      </c>
      <c r="F31" s="116" t="s">
        <v>85</v>
      </c>
      <c r="G31" s="115">
        <v>1201472.19</v>
      </c>
      <c r="H31" s="117">
        <v>45154</v>
      </c>
      <c r="I31" s="40">
        <v>45154</v>
      </c>
      <c r="J31" s="29">
        <f t="shared" si="3"/>
        <v>45139</v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1019996.3</v>
      </c>
    </row>
    <row r="32" spans="1:14" ht="15.75" thickBot="1">
      <c r="A32" s="10" t="str">
        <f t="shared" si="1"/>
        <v>R938772 1</v>
      </c>
      <c r="B32" s="3" t="s">
        <v>96</v>
      </c>
      <c r="C32" s="152"/>
      <c r="D32" s="154"/>
      <c r="E32" s="118">
        <v>181475.89</v>
      </c>
      <c r="F32" s="118">
        <v>23669</v>
      </c>
      <c r="G32" s="118">
        <v>1225141.19</v>
      </c>
      <c r="H32" s="119">
        <v>45164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1019996.3</v>
      </c>
    </row>
    <row r="33" spans="1:14" ht="15.75" thickBot="1">
      <c r="A33" s="10" t="str">
        <f t="shared" si="1"/>
        <v>R938772 2</v>
      </c>
      <c r="B33" s="3" t="s">
        <v>96</v>
      </c>
      <c r="C33" s="138">
        <v>2</v>
      </c>
      <c r="D33" s="155">
        <v>1077218.0900000001</v>
      </c>
      <c r="E33" s="86">
        <v>124254.1</v>
      </c>
      <c r="F33" s="95" t="s">
        <v>85</v>
      </c>
      <c r="G33" s="86">
        <v>1201472.19</v>
      </c>
      <c r="H33" s="87">
        <v>45185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1077218.0900000001</v>
      </c>
    </row>
    <row r="34" spans="1:14" ht="15.75" thickBot="1">
      <c r="A34" s="10" t="str">
        <f t="shared" si="1"/>
        <v>R938772 2</v>
      </c>
      <c r="B34" s="3" t="s">
        <v>96</v>
      </c>
      <c r="C34" s="140"/>
      <c r="D34" s="156"/>
      <c r="E34" s="86">
        <v>124254.1</v>
      </c>
      <c r="F34" s="86">
        <v>23669</v>
      </c>
      <c r="G34" s="86">
        <v>1225141.19</v>
      </c>
      <c r="H34" s="87">
        <v>45195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1077218.0900000001</v>
      </c>
    </row>
    <row r="35" spans="1:14" ht="15.75" thickBot="1">
      <c r="A35" s="10" t="str">
        <f t="shared" si="1"/>
        <v>R938772 3</v>
      </c>
      <c r="B35" s="3" t="s">
        <v>96</v>
      </c>
      <c r="C35" s="138">
        <v>3</v>
      </c>
      <c r="D35" s="155">
        <v>1137650.02</v>
      </c>
      <c r="E35" s="86">
        <v>63822.17</v>
      </c>
      <c r="F35" s="95" t="s">
        <v>85</v>
      </c>
      <c r="G35" s="86">
        <v>1201472.19</v>
      </c>
      <c r="H35" s="87">
        <v>45215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1137650.02</v>
      </c>
    </row>
    <row r="36" spans="1:14" ht="15.75" thickBot="1">
      <c r="A36" s="10" t="str">
        <f t="shared" si="1"/>
        <v>R938772 3</v>
      </c>
      <c r="B36" s="3" t="s">
        <v>96</v>
      </c>
      <c r="C36" s="140"/>
      <c r="D36" s="156"/>
      <c r="E36" s="86">
        <v>63822.17</v>
      </c>
      <c r="F36" s="86">
        <v>23669</v>
      </c>
      <c r="G36" s="86">
        <v>1225141.19</v>
      </c>
      <c r="H36" s="87">
        <v>45225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1137650.02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29">
    <mergeCell ref="C31:C32"/>
    <mergeCell ref="D31:D32"/>
    <mergeCell ref="C33:C34"/>
    <mergeCell ref="D33:D34"/>
    <mergeCell ref="C35:C36"/>
    <mergeCell ref="D35:D36"/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19:C20"/>
    <mergeCell ref="D19:D20"/>
    <mergeCell ref="C13:C14"/>
    <mergeCell ref="D13:D14"/>
    <mergeCell ref="C15:C16"/>
    <mergeCell ref="D15:D16"/>
    <mergeCell ref="C17:C18"/>
    <mergeCell ref="D17:D18"/>
    <mergeCell ref="C23:C24"/>
    <mergeCell ref="D23:D24"/>
    <mergeCell ref="C25:C26"/>
    <mergeCell ref="D25:D26"/>
    <mergeCell ref="C27:C28"/>
    <mergeCell ref="D27:D2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2" sqref="D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45139</v>
      </c>
      <c r="C7" s="28">
        <f>SUMIF(SUSS!H:H,'Control de pagos'!K1,SUSS!I:I)</f>
        <v>55711.16</v>
      </c>
      <c r="D7" s="28">
        <f>'Control de pagos'!K2</f>
        <v>0</v>
      </c>
      <c r="E7" s="41">
        <f>C7+D7</f>
        <v>55711.16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R938772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2023-09-15T13:41:02Z</dcterms:modified>
</cp:coreProperties>
</file>