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8"/>
  <c r="L29"/>
  <c r="L32"/>
  <c r="L3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E28"/>
  <c r="F28" s="1"/>
  <c r="E27"/>
  <c r="F27" s="1"/>
  <c r="E26"/>
  <c r="E25"/>
  <c r="E24"/>
  <c r="F24" s="1"/>
  <c r="E23"/>
  <c r="E22"/>
  <c r="E21"/>
  <c r="E20"/>
  <c r="F20" s="1"/>
  <c r="E19"/>
  <c r="F19" s="1"/>
  <c r="G19" s="1"/>
  <c r="E18"/>
  <c r="E17"/>
  <c r="E16"/>
  <c r="F16" s="1"/>
  <c r="E15"/>
  <c r="F15" s="1"/>
  <c r="E14"/>
  <c r="E13"/>
  <c r="E12"/>
  <c r="F12" s="1"/>
  <c r="G12" s="1"/>
  <c r="E11"/>
  <c r="F11" s="1"/>
  <c r="E10"/>
  <c r="E9"/>
  <c r="C7"/>
  <c r="F23"/>
  <c r="F21" l="1"/>
  <c r="G21" s="1"/>
  <c r="F9"/>
  <c r="G9" s="1"/>
  <c r="F13"/>
  <c r="G13" s="1"/>
  <c r="F17"/>
  <c r="F25"/>
  <c r="G25" s="1"/>
  <c r="F8"/>
  <c r="G8" s="1"/>
  <c r="G16"/>
  <c r="G24"/>
  <c r="G20"/>
  <c r="G15"/>
  <c r="G23"/>
  <c r="G27"/>
  <c r="G28"/>
  <c r="F22"/>
  <c r="G22" s="1"/>
  <c r="F26"/>
  <c r="G26" s="1"/>
  <c r="F10"/>
  <c r="G10" s="1"/>
  <c r="F14"/>
  <c r="G14" s="1"/>
  <c r="F7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27" i="2" l="1"/>
  <c r="L33"/>
  <c r="L35"/>
  <c r="L3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<sst xmlns="http://schemas.openxmlformats.org/spreadsheetml/2006/main" count="654" uniqueCount="100">
  <si>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</si>
  <si>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</si>
  <si>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</si>
  <si>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</si>
  <si>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</si>
  <si>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</si>
  <si>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</si>
  <si>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</si>
  <si>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</si>
  <si>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</si>
  <si>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</si>
  <si>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</si>
  <si>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</si>
  <si>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</si>
  <si>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</si>
  <si>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</si>
  <si>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</si>
  <si>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</si>
  <si>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</si>
  <si>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</si>
  <si>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</si>
  <si>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</si>
  <si>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</si>
  <si>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</si>
  <si>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</si>
  <si>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</si>
  <si>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</si>
  <si>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</si>
  <si>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</si>
  <si>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</si>
  <si>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</si>
  <si>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</si>
  <si>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</si>
  <si>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</si>
  <si>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</si>
  <si>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</si>
  <si>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</si>
  <si>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</si>
  <si>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</si>
  <si>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</si>
  <si>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</si>
  <si>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</si>
  <si>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</si>
  <si>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</si>
  <si>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</si>
  <si>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</si>
  <si>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</si>
  <si>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</si>
  <si>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</si>
  <si>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</si>
  <si>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</si>
  <si>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</si>
  <si>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</si>
  <si>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</si>
  <si>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</si>
  <si>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</si>
  <si>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</si>
  <si>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</si>
  <si>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</si>
  <si>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</si>
  <si>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</si>
  <si>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</si>
  <si>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</si>
  <si>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</si>
  <si>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</si>
  <si>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</si>
  <si>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</si>
  <si>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</si>
  <si>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</si>
  <si>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</si>
  <si>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</si>
  <si>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</si>
  <si>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</si>
  <si>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</si>
  <si>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</si>
  <si>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</si>
  <si>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</si>
  <si>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</si>
  <si>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</si>
  <si>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</si>
  <si>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</si>
  <si>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</si>
  <si>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</si>
  <si>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</si>
  <si>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</si>
  <si>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</si>
  <si>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</si>
  <si>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</si>
  <si>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</si>
  <si>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</si>
  <si>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</si>
  <si>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</si>
  <si>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</si>
  <si>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</si>
  <si>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</si>
  <si>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</si>
  <si>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</si>
  <si>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</si>
  <si>
    <t>S494413</t>
  </si>
  <si>
    <t>2023/10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</si>
</sst>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8" activePane="bottomLeft" state="frozen"/>
      <selection pane="bottomLeft" activeCell="F42" sqref="F4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6" t="s">
        <v>31</v>
      </c>
      <c r="C2" s="128" t="s">
        <v>60</v>
      </c>
      <c r="D2" s="128" t="s">
        <v>61</v>
      </c>
      <c r="E2" s="126" t="s">
        <v>39</v>
      </c>
      <c r="F2" s="126" t="s">
        <v>58</v>
      </c>
      <c r="G2" s="126" t="s">
        <v>62</v>
      </c>
      <c r="H2" s="130" t="s">
        <v>34</v>
      </c>
      <c r="I2" s="124" t="s">
        <v>32</v>
      </c>
      <c r="J2" s="132" t="s">
        <v>59</v>
      </c>
      <c r="L2" s="120" t="s">
        <v>40</v>
      </c>
      <c r="M2" s="122">
        <v>0.12</v>
      </c>
      <c r="N2" s="8" t="s">
        <v>43</v>
      </c>
    </row>
    <row r="3" spans="2:19" ht="15.75" thickBot="1">
      <c r="B3" s="127"/>
      <c r="C3" s="129"/>
      <c r="D3" s="129"/>
      <c r="E3" s="127"/>
      <c r="F3" s="127"/>
      <c r="G3" s="127"/>
      <c r="H3" s="131"/>
      <c r="I3" s="125"/>
      <c r="J3" s="133"/>
      <c r="L3" s="121"/>
      <c r="M3" s="123"/>
      <c r="N3" s="9">
        <f>AVERAGEIF(O:O,P1,O:O)</f>
        <v>0.11680602832900823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>
        <v>674243.57</v>
      </c>
      <c r="D40" s="35">
        <v>78129.91</v>
      </c>
      <c r="E40" s="7">
        <v>45237</v>
      </c>
      <c r="F40" s="5">
        <v>674243.57</v>
      </c>
      <c r="G40" s="6"/>
      <c r="H40" s="73">
        <f t="shared" si="2"/>
        <v>45200</v>
      </c>
      <c r="I40" s="36">
        <f t="shared" si="3"/>
        <v>78129.91</v>
      </c>
      <c r="J40" s="37">
        <f t="shared" si="4"/>
        <v>0</v>
      </c>
      <c r="N40" s="2"/>
      <c r="O40" s="12">
        <f t="shared" si="8"/>
        <v>0.11587787184978272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78129.91</v>
      </c>
    </row>
    <row r="41" spans="2:19">
      <c r="B41" s="31">
        <v>45231</v>
      </c>
      <c r="C41" s="34">
        <v>681780.36</v>
      </c>
      <c r="D41" s="35">
        <v>78977.88</v>
      </c>
      <c r="E41" s="7">
        <v>45271</v>
      </c>
      <c r="F41" s="5">
        <v>681780.36</v>
      </c>
      <c r="G41" s="6"/>
      <c r="H41" s="73">
        <f t="shared" si="2"/>
        <v>45231</v>
      </c>
      <c r="I41" s="36">
        <f t="shared" si="3"/>
        <v>78977.88</v>
      </c>
      <c r="J41" s="37">
        <f t="shared" si="4"/>
        <v>0</v>
      </c>
      <c r="N41" s="2"/>
      <c r="O41" s="12">
        <f t="shared" si="8"/>
        <v>0.11584064991253196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78977.88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54" activePane="bottomLeft" state="frozen"/>
      <selection pane="bottomLeft" activeCell="F66" sqref="F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44" t="s">
        <v>75</v>
      </c>
      <c r="C6" s="144"/>
      <c r="D6" s="144"/>
      <c r="E6" s="144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44" t="s">
        <v>86</v>
      </c>
      <c r="C19" s="144"/>
      <c r="D19" s="144"/>
      <c r="E19" s="144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34" t="s">
        <v>48</v>
      </c>
      <c r="B25" s="134" t="s">
        <v>49</v>
      </c>
      <c r="C25" s="134" t="s">
        <v>50</v>
      </c>
      <c r="D25" s="136" t="s">
        <v>51</v>
      </c>
      <c r="E25" s="13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35"/>
      <c r="B26" s="135"/>
      <c r="C26" s="135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8">
        <v>4</v>
      </c>
      <c r="D27" s="141">
        <v>5.4399999999999997E-2</v>
      </c>
      <c r="E27" s="14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39"/>
      <c r="D28" s="142"/>
      <c r="E28" s="14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39"/>
      <c r="D29" s="142"/>
      <c r="E29" s="14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39"/>
      <c r="D30" s="142"/>
      <c r="E30" s="14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40"/>
      <c r="D31" s="143"/>
      <c r="E31" s="14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44" t="s">
        <v>93</v>
      </c>
      <c r="C32" s="144"/>
      <c r="D32" s="144"/>
      <c r="E32" s="144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34" t="s">
        <v>48</v>
      </c>
      <c r="B38" s="134" t="s">
        <v>49</v>
      </c>
      <c r="C38" s="134" t="s">
        <v>50</v>
      </c>
      <c r="D38" s="136" t="s">
        <v>51</v>
      </c>
      <c r="E38" s="13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35"/>
      <c r="B39" s="135"/>
      <c r="C39" s="135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8">
        <v>4</v>
      </c>
      <c r="D40" s="141">
        <v>5.6099999999999997E-2</v>
      </c>
      <c r="E40" s="14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39"/>
      <c r="D41" s="142"/>
      <c r="E41" s="14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39"/>
      <c r="D42" s="142"/>
      <c r="E42" s="14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39"/>
      <c r="D43" s="142"/>
      <c r="E43" s="14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40"/>
      <c r="D44" s="143"/>
      <c r="E44" s="14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44" t="s">
        <v>96</v>
      </c>
      <c r="C45" s="144"/>
      <c r="D45" s="144"/>
      <c r="E45" s="144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34" t="s">
        <v>48</v>
      </c>
      <c r="B51" s="134" t="s">
        <v>49</v>
      </c>
      <c r="C51" s="134" t="s">
        <v>50</v>
      </c>
      <c r="D51" s="136" t="s">
        <v>51</v>
      </c>
      <c r="E51" s="13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35"/>
      <c r="B52" s="135"/>
      <c r="C52" s="135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8">
        <v>4</v>
      </c>
      <c r="D53" s="141">
        <v>5.6099999999999997E-2</v>
      </c>
      <c r="E53" s="14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39"/>
      <c r="D54" s="142"/>
      <c r="E54" s="14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39"/>
      <c r="D55" s="142"/>
      <c r="E55" s="14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39"/>
      <c r="D56" s="142"/>
      <c r="E56" s="14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40"/>
      <c r="D57" s="143"/>
      <c r="E57" s="14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44" t="s">
        <v>98</v>
      </c>
      <c r="C58" s="144"/>
      <c r="D58" s="144"/>
      <c r="E58" s="144"/>
      <c r="G58" s="58">
        <f>IF(A58="Plan",SUMIF('Control de pagos'!B:B,Descripción!B58,'Control de pagos'!D:D),"")</f>
        <v>8037595.5200000005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8037595.5200000005</v>
      </c>
    </row>
    <row r="59" spans="1:9">
      <c r="A59" s="45" t="s">
        <v>57</v>
      </c>
      <c r="B59" s="46">
        <v>45251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 t="s">
        <v>90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ht="15.75" thickBot="1">
      <c r="A61" s="45" t="s">
        <v>46</v>
      </c>
      <c r="B61" s="47" t="s">
        <v>77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ht="36.75" thickBot="1">
      <c r="A62" s="45" t="s">
        <v>47</v>
      </c>
      <c r="B62" s="106" t="s">
        <v>78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34" t="s">
        <v>48</v>
      </c>
      <c r="B64" s="134" t="s">
        <v>49</v>
      </c>
      <c r="C64" s="134" t="s">
        <v>50</v>
      </c>
      <c r="D64" s="136" t="s">
        <v>51</v>
      </c>
      <c r="E64" s="137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35"/>
      <c r="B65" s="135"/>
      <c r="C65" s="135"/>
      <c r="D65" s="75" t="s">
        <v>52</v>
      </c>
      <c r="E65" s="75" t="s">
        <v>87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94" t="s">
        <v>53</v>
      </c>
      <c r="B66" s="107">
        <v>8037595.5199999996</v>
      </c>
      <c r="C66" s="138">
        <v>9</v>
      </c>
      <c r="D66" s="141">
        <v>5.6099999999999997E-2</v>
      </c>
      <c r="E66" s="141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94" t="s">
        <v>54</v>
      </c>
      <c r="B67" s="107">
        <v>0</v>
      </c>
      <c r="C67" s="139"/>
      <c r="D67" s="142"/>
      <c r="E67" s="142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94" t="s">
        <v>55</v>
      </c>
      <c r="B68" s="107">
        <v>0</v>
      </c>
      <c r="C68" s="139"/>
      <c r="D68" s="142"/>
      <c r="E68" s="142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94" t="s">
        <v>56</v>
      </c>
      <c r="B69" s="108">
        <v>8037595.5199999996</v>
      </c>
      <c r="C69" s="139"/>
      <c r="D69" s="142"/>
      <c r="E69" s="142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97"/>
      <c r="B70" s="98"/>
      <c r="C70" s="140"/>
      <c r="D70" s="143"/>
      <c r="E70" s="143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44"/>
      <c r="C71" s="144"/>
      <c r="D71" s="144"/>
      <c r="E71" s="14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44"/>
      <c r="C84" s="144"/>
      <c r="D84" s="144"/>
      <c r="E84" s="14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44"/>
      <c r="C97" s="144"/>
      <c r="D97" s="144"/>
      <c r="E97" s="14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44"/>
      <c r="C110" s="144"/>
      <c r="D110" s="144"/>
      <c r="E110" s="14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44"/>
      <c r="C123" s="144"/>
      <c r="D123" s="144"/>
      <c r="E123" s="14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44"/>
      <c r="C136" s="144"/>
      <c r="D136" s="144"/>
      <c r="E136" s="14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44"/>
      <c r="C149" s="144"/>
      <c r="D149" s="144"/>
      <c r="E149" s="14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H1" zoomScale="70" zoomScaleNormal="70" workbookViewId="0">
      <pane ySplit="3" topLeftCell="A19" activePane="bottomLeft" state="frozen"/>
      <selection pane="bottomLeft" activeCell="N45" sqref="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45" t="s">
        <v>12</v>
      </c>
      <c r="C1" s="145"/>
      <c r="D1" s="145"/>
      <c r="E1" s="145"/>
      <c r="F1" s="145"/>
      <c r="G1" s="145"/>
      <c r="H1" s="145"/>
      <c r="I1" s="145"/>
      <c r="J1" s="145"/>
      <c r="K1" s="145"/>
      <c r="O1" s="146" t="s">
        <v>17</v>
      </c>
      <c r="P1" s="146"/>
      <c r="Q1" s="146"/>
      <c r="R1" s="146"/>
      <c r="S1" s="146"/>
      <c r="T1" s="146"/>
      <c r="U1" s="14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98</v>
      </c>
      <c r="B20" s="163" t="s">
        <v>80</v>
      </c>
      <c r="C20"/>
      <c r="D20"/>
      <c r="E20"/>
      <c r="F20"/>
      <c r="G20"/>
      <c r="H20"/>
      <c r="I20"/>
      <c r="J20"/>
      <c r="K20"/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98</v>
      </c>
      <c r="B21" s="80" t="s">
        <v>0</v>
      </c>
      <c r="C21" s="80" t="s">
        <v>1</v>
      </c>
      <c r="D21" s="80" t="s">
        <v>2</v>
      </c>
      <c r="E21" s="80" t="s">
        <v>3</v>
      </c>
      <c r="F21" s="80" t="s">
        <v>4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98</v>
      </c>
      <c r="B22" s="81">
        <v>2023</v>
      </c>
      <c r="C22" s="81">
        <v>10</v>
      </c>
      <c r="D22" s="81"/>
      <c r="E22" s="82" t="s">
        <v>81</v>
      </c>
      <c r="F22" s="82" t="s">
        <v>10</v>
      </c>
      <c r="G22" s="82" t="s">
        <v>10</v>
      </c>
      <c r="H22" s="83">
        <v>45251</v>
      </c>
      <c r="I22" s="84">
        <v>8037595.5199999996</v>
      </c>
      <c r="J22" s="85">
        <v>0</v>
      </c>
      <c r="K22" s="84">
        <v>8037595.5199999996</v>
      </c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N32" s="3" t="s">
        <v>98</v>
      </c>
      <c r="O32" s="163" t="s">
        <v>17</v>
      </c>
      <c r="P32"/>
      <c r="Q32"/>
      <c r="R32"/>
      <c r="S32"/>
      <c r="T32"/>
      <c r="U32"/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4:55" ht="20.100000000000001" customHeight="1" thickBot="1">
      <c r="N33" s="3" t="s">
        <v>98</v>
      </c>
      <c r="O33" s="80" t="s">
        <v>13</v>
      </c>
      <c r="P33" s="80" t="s">
        <v>14</v>
      </c>
      <c r="Q33" s="80" t="s">
        <v>3</v>
      </c>
      <c r="R33" s="80" t="s">
        <v>4</v>
      </c>
      <c r="S33" s="80" t="s">
        <v>5</v>
      </c>
      <c r="T33" s="80" t="s">
        <v>15</v>
      </c>
      <c r="U33" s="80" t="s">
        <v>16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4:55" ht="20.100000000000001" customHeight="1" thickBot="1">
      <c r="N34" s="3" t="s">
        <v>98</v>
      </c>
      <c r="O34" s="77" t="s">
        <v>94</v>
      </c>
      <c r="P34" s="79">
        <v>401879.78</v>
      </c>
      <c r="Q34" s="78" t="s">
        <v>81</v>
      </c>
      <c r="R34" s="78" t="s">
        <v>10</v>
      </c>
      <c r="S34" s="78" t="s">
        <v>10</v>
      </c>
      <c r="T34" s="77" t="s">
        <v>99</v>
      </c>
      <c r="U34" s="77" t="s">
        <v>83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4:55" ht="20.100000000000001" customHeight="1" thickBot="1">
      <c r="N35" s="3" t="s">
        <v>98</v>
      </c>
      <c r="O35" s="81">
        <v>1</v>
      </c>
      <c r="P35" s="84">
        <v>782350.06</v>
      </c>
      <c r="Q35" s="82" t="s">
        <v>81</v>
      </c>
      <c r="R35" s="82" t="s">
        <v>10</v>
      </c>
      <c r="S35" s="82" t="s">
        <v>10</v>
      </c>
      <c r="T35" s="81" t="s">
        <v>99</v>
      </c>
      <c r="U35" s="81" t="s">
        <v>84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4:55" ht="20.100000000000001" customHeight="1" thickBot="1">
      <c r="N36" s="3" t="s">
        <v>98</v>
      </c>
      <c r="O36" s="81">
        <v>2</v>
      </c>
      <c r="P36" s="84">
        <v>826239.9</v>
      </c>
      <c r="Q36" s="82" t="s">
        <v>81</v>
      </c>
      <c r="R36" s="82" t="s">
        <v>10</v>
      </c>
      <c r="S36" s="82" t="s">
        <v>10</v>
      </c>
      <c r="T36" s="81" t="s">
        <v>99</v>
      </c>
      <c r="U36" s="81" t="s">
        <v>84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4:55" ht="20.100000000000001" customHeight="1" thickBot="1">
      <c r="N37" s="3" t="s">
        <v>98</v>
      </c>
      <c r="O37" s="81">
        <v>3</v>
      </c>
      <c r="P37" s="84">
        <v>872591.95</v>
      </c>
      <c r="Q37" s="82" t="s">
        <v>81</v>
      </c>
      <c r="R37" s="82" t="s">
        <v>10</v>
      </c>
      <c r="S37" s="82" t="s">
        <v>10</v>
      </c>
      <c r="T37" s="81" t="s">
        <v>99</v>
      </c>
      <c r="U37" s="81" t="s">
        <v>84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4:55" ht="20.100000000000001" customHeight="1" thickBot="1">
      <c r="N38" s="3" t="s">
        <v>98</v>
      </c>
      <c r="O38" s="81">
        <v>4</v>
      </c>
      <c r="P38" s="84">
        <v>921544.36</v>
      </c>
      <c r="Q38" s="82" t="s">
        <v>81</v>
      </c>
      <c r="R38" s="82" t="s">
        <v>10</v>
      </c>
      <c r="S38" s="82" t="s">
        <v>10</v>
      </c>
      <c r="T38" s="81" t="s">
        <v>99</v>
      </c>
      <c r="U38" s="81" t="s">
        <v>84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14:55" ht="20.100000000000001" customHeight="1" thickBot="1">
      <c r="N39" s="3" t="s">
        <v>98</v>
      </c>
      <c r="O39" s="81">
        <v>5</v>
      </c>
      <c r="P39" s="84">
        <v>973243</v>
      </c>
      <c r="Q39" s="82" t="s">
        <v>81</v>
      </c>
      <c r="R39" s="82" t="s">
        <v>10</v>
      </c>
      <c r="S39" s="82" t="s">
        <v>10</v>
      </c>
      <c r="T39" s="81" t="s">
        <v>99</v>
      </c>
      <c r="U39" s="81" t="s">
        <v>84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4:55" ht="20.100000000000001" customHeight="1" thickBot="1">
      <c r="N40" s="3" t="s">
        <v>98</v>
      </c>
      <c r="O40" s="81">
        <v>6</v>
      </c>
      <c r="P40" s="84">
        <v>1027841.93</v>
      </c>
      <c r="Q40" s="82" t="s">
        <v>81</v>
      </c>
      <c r="R40" s="82" t="s">
        <v>10</v>
      </c>
      <c r="S40" s="82" t="s">
        <v>10</v>
      </c>
      <c r="T40" s="81" t="s">
        <v>99</v>
      </c>
      <c r="U40" s="81" t="s">
        <v>84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4:55" ht="20.100000000000001" customHeight="1" thickBot="1">
      <c r="N41" s="3" t="s">
        <v>98</v>
      </c>
      <c r="O41" s="81">
        <v>7</v>
      </c>
      <c r="P41" s="84">
        <v>1085503.8700000001</v>
      </c>
      <c r="Q41" s="82" t="s">
        <v>81</v>
      </c>
      <c r="R41" s="82" t="s">
        <v>10</v>
      </c>
      <c r="S41" s="82" t="s">
        <v>10</v>
      </c>
      <c r="T41" s="81" t="s">
        <v>99</v>
      </c>
      <c r="U41" s="81" t="s">
        <v>84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4:55" ht="20.100000000000001" customHeight="1" thickBot="1">
      <c r="N42" s="3" t="s">
        <v>98</v>
      </c>
      <c r="O42" s="81">
        <v>8</v>
      </c>
      <c r="P42" s="84">
        <v>1146400.67</v>
      </c>
      <c r="Q42" s="82" t="s">
        <v>81</v>
      </c>
      <c r="R42" s="82" t="s">
        <v>10</v>
      </c>
      <c r="S42" s="82" t="s">
        <v>10</v>
      </c>
      <c r="T42" s="81" t="s">
        <v>99</v>
      </c>
      <c r="U42" s="81" t="s">
        <v>84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4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14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4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4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4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4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2" activePane="bottomLeft" state="frozen"/>
      <selection activeCell="B1" sqref="B1"/>
      <selection pane="bottomLeft" activeCell="F39" sqref="F3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45" t="s">
        <v>30</v>
      </c>
      <c r="D1" s="145"/>
      <c r="E1" s="145"/>
      <c r="F1" s="145"/>
      <c r="G1" s="145"/>
      <c r="H1" s="145"/>
      <c r="K1" s="67">
        <f>'Resumen Mail'!B7</f>
        <v>45231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59">
        <v>1</v>
      </c>
      <c r="D3" s="161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60"/>
      <c r="D4" s="162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59">
        <v>2</v>
      </c>
      <c r="D5" s="161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60"/>
      <c r="D6" s="162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59">
        <v>3</v>
      </c>
      <c r="D7" s="161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60"/>
      <c r="D8" s="162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59">
        <v>4</v>
      </c>
      <c r="D9" s="161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60"/>
      <c r="D10" s="162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59">
        <v>1</v>
      </c>
      <c r="D13" s="161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60"/>
      <c r="D14" s="162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55">
        <v>2</v>
      </c>
      <c r="D15" s="157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56"/>
      <c r="D16" s="158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55">
        <v>3</v>
      </c>
      <c r="D17" s="157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56"/>
      <c r="D18" s="158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55">
        <v>4</v>
      </c>
      <c r="D19" s="157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56"/>
      <c r="D20" s="158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47">
        <v>1</v>
      </c>
      <c r="D23" s="149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48"/>
      <c r="D24" s="150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51">
        <v>2</v>
      </c>
      <c r="D25" s="153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52"/>
      <c r="D26" s="154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47">
        <v>3</v>
      </c>
      <c r="D27" s="149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48"/>
      <c r="D28" s="150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51">
        <v>1</v>
      </c>
      <c r="D31" s="153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52"/>
      <c r="D32" s="154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47">
        <v>2</v>
      </c>
      <c r="D33" s="149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48"/>
      <c r="D34" s="150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47">
        <v>3</v>
      </c>
      <c r="D35" s="149">
        <v>1137650.02</v>
      </c>
      <c r="E35" s="111">
        <v>63822.17</v>
      </c>
      <c r="F35" s="112" t="s">
        <v>85</v>
      </c>
      <c r="G35" s="111">
        <v>1201472.19</v>
      </c>
      <c r="H35" s="113">
        <v>45215</v>
      </c>
      <c r="I35" s="40">
        <v>45215</v>
      </c>
      <c r="J35" s="29">
        <f t="shared" si="3"/>
        <v>45200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48"/>
      <c r="D36" s="150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 ht="15.75" thickBot="1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t="24.75" thickBot="1">
      <c r="A38" s="10" t="str">
        <f t="shared" si="1"/>
        <v>S494413 Pago a Cuenta</v>
      </c>
      <c r="B38" s="3" t="s">
        <v>98</v>
      </c>
      <c r="C38" s="110" t="s">
        <v>94</v>
      </c>
      <c r="D38" s="111">
        <v>401879.78</v>
      </c>
      <c r="E38" s="112" t="s">
        <v>85</v>
      </c>
      <c r="F38" s="112" t="s">
        <v>85</v>
      </c>
      <c r="G38" s="111">
        <v>401879.78</v>
      </c>
      <c r="H38" s="113">
        <v>45251</v>
      </c>
      <c r="I38" s="40">
        <v>45251</v>
      </c>
      <c r="J38" s="29">
        <f t="shared" si="3"/>
        <v>45231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401879.78</v>
      </c>
    </row>
    <row r="39" spans="1:14" ht="15.75" thickBot="1">
      <c r="A39" s="10" t="str">
        <f t="shared" si="1"/>
        <v>S494413 1</v>
      </c>
      <c r="B39" s="3" t="s">
        <v>98</v>
      </c>
      <c r="C39" s="138">
        <v>1</v>
      </c>
      <c r="D39" s="164">
        <v>782350.06</v>
      </c>
      <c r="E39" s="86">
        <v>428363.65</v>
      </c>
      <c r="F39" s="95" t="s">
        <v>85</v>
      </c>
      <c r="G39" s="86">
        <v>1210713.71</v>
      </c>
      <c r="H39" s="87">
        <v>45276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782350.06</v>
      </c>
    </row>
    <row r="40" spans="1:14" ht="15.75" thickBot="1">
      <c r="A40" s="10" t="str">
        <f t="shared" si="1"/>
        <v>S494413 1</v>
      </c>
      <c r="B40" s="3" t="s">
        <v>98</v>
      </c>
      <c r="C40" s="140"/>
      <c r="D40" s="165"/>
      <c r="E40" s="86">
        <v>428363.65</v>
      </c>
      <c r="F40" s="86">
        <v>23851.06</v>
      </c>
      <c r="G40" s="86">
        <v>1234564.77</v>
      </c>
      <c r="H40" s="87">
        <v>45286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782350.06</v>
      </c>
    </row>
    <row r="41" spans="1:14" ht="15.75" thickBot="1">
      <c r="A41" s="10" t="str">
        <f t="shared" si="1"/>
        <v>S494413 2</v>
      </c>
      <c r="B41" s="3" t="s">
        <v>98</v>
      </c>
      <c r="C41" s="138">
        <v>2</v>
      </c>
      <c r="D41" s="164">
        <v>826239.9</v>
      </c>
      <c r="E41" s="86">
        <v>384473.81</v>
      </c>
      <c r="F41" s="95" t="s">
        <v>85</v>
      </c>
      <c r="G41" s="86">
        <v>1210713.71</v>
      </c>
      <c r="H41" s="87">
        <v>45307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826239.9</v>
      </c>
    </row>
    <row r="42" spans="1:14" ht="15.75" thickBot="1">
      <c r="A42" s="10" t="str">
        <f t="shared" ref="A42:A105" si="4">B42&amp;" "&amp;IF(C42="",C41,C42)</f>
        <v>S494413 2</v>
      </c>
      <c r="B42" s="3" t="s">
        <v>98</v>
      </c>
      <c r="C42" s="140"/>
      <c r="D42" s="165"/>
      <c r="E42" s="86">
        <v>384473.81</v>
      </c>
      <c r="F42" s="86">
        <v>23851.06</v>
      </c>
      <c r="G42" s="86">
        <v>1234564.77</v>
      </c>
      <c r="H42" s="87">
        <v>45317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826239.9</v>
      </c>
    </row>
    <row r="43" spans="1:14" ht="15.75" thickBot="1">
      <c r="A43" s="10" t="str">
        <f t="shared" si="4"/>
        <v>S494413 3</v>
      </c>
      <c r="B43" s="3" t="s">
        <v>98</v>
      </c>
      <c r="C43" s="138">
        <v>3</v>
      </c>
      <c r="D43" s="164">
        <v>872591.95</v>
      </c>
      <c r="E43" s="86">
        <v>338121.76</v>
      </c>
      <c r="F43" s="95" t="s">
        <v>85</v>
      </c>
      <c r="G43" s="86">
        <v>1210713.71</v>
      </c>
      <c r="H43" s="87">
        <v>45338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872591.95</v>
      </c>
    </row>
    <row r="44" spans="1:14" ht="15.75" thickBot="1">
      <c r="A44" s="10" t="str">
        <f t="shared" si="4"/>
        <v>S494413 3</v>
      </c>
      <c r="B44" s="3" t="s">
        <v>98</v>
      </c>
      <c r="C44" s="140"/>
      <c r="D44" s="165"/>
      <c r="E44" s="86">
        <v>338121.76</v>
      </c>
      <c r="F44" s="86">
        <v>23851.06</v>
      </c>
      <c r="G44" s="86">
        <v>1234564.77</v>
      </c>
      <c r="H44" s="87">
        <v>45348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872591.95</v>
      </c>
    </row>
    <row r="45" spans="1:14" ht="15.75" thickBot="1">
      <c r="A45" s="10" t="str">
        <f t="shared" si="4"/>
        <v>S494413 4</v>
      </c>
      <c r="B45" s="3" t="s">
        <v>98</v>
      </c>
      <c r="C45" s="138">
        <v>4</v>
      </c>
      <c r="D45" s="164">
        <v>921544.36</v>
      </c>
      <c r="E45" s="86">
        <v>289169.34999999998</v>
      </c>
      <c r="F45" s="95" t="s">
        <v>85</v>
      </c>
      <c r="G45" s="86">
        <v>1210713.71</v>
      </c>
      <c r="H45" s="87">
        <v>45367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921544.36</v>
      </c>
    </row>
    <row r="46" spans="1:14" ht="15.75" thickBot="1">
      <c r="A46" s="10" t="str">
        <f t="shared" si="4"/>
        <v>S494413 4</v>
      </c>
      <c r="B46" s="3" t="s">
        <v>98</v>
      </c>
      <c r="C46" s="140"/>
      <c r="D46" s="165"/>
      <c r="E46" s="86">
        <v>289169.34999999998</v>
      </c>
      <c r="F46" s="86">
        <v>23851.06</v>
      </c>
      <c r="G46" s="86">
        <v>1234564.77</v>
      </c>
      <c r="H46" s="87">
        <v>45377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921544.36</v>
      </c>
    </row>
    <row r="47" spans="1:14" ht="15.75" thickBot="1">
      <c r="A47" s="10" t="str">
        <f t="shared" si="4"/>
        <v>S494413 5</v>
      </c>
      <c r="B47" s="3" t="s">
        <v>98</v>
      </c>
      <c r="C47" s="138">
        <v>5</v>
      </c>
      <c r="D47" s="164">
        <v>973243</v>
      </c>
      <c r="E47" s="86">
        <v>237470.71</v>
      </c>
      <c r="F47" s="95" t="s">
        <v>85</v>
      </c>
      <c r="G47" s="86">
        <v>1210713.71</v>
      </c>
      <c r="H47" s="87">
        <v>45398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973243</v>
      </c>
    </row>
    <row r="48" spans="1:14" ht="15.75" thickBot="1">
      <c r="A48" s="10" t="str">
        <f t="shared" si="4"/>
        <v>S494413 5</v>
      </c>
      <c r="B48" s="3" t="s">
        <v>98</v>
      </c>
      <c r="C48" s="140"/>
      <c r="D48" s="165"/>
      <c r="E48" s="86">
        <v>237470.71</v>
      </c>
      <c r="F48" s="86">
        <v>23851.06</v>
      </c>
      <c r="G48" s="86">
        <v>1234564.77</v>
      </c>
      <c r="H48" s="87">
        <v>45408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973243</v>
      </c>
    </row>
    <row r="49" spans="1:14" ht="15.75" thickBot="1">
      <c r="A49" s="10" t="str">
        <f t="shared" si="4"/>
        <v>S494413 6</v>
      </c>
      <c r="B49" s="3" t="s">
        <v>98</v>
      </c>
      <c r="C49" s="138">
        <v>6</v>
      </c>
      <c r="D49" s="164">
        <v>1027841.93</v>
      </c>
      <c r="E49" s="86">
        <v>182871.78</v>
      </c>
      <c r="F49" s="95" t="s">
        <v>85</v>
      </c>
      <c r="G49" s="86">
        <v>1210713.71</v>
      </c>
      <c r="H49" s="87">
        <v>45428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1027841.93</v>
      </c>
    </row>
    <row r="50" spans="1:14" ht="15.75" thickBot="1">
      <c r="A50" s="10" t="str">
        <f t="shared" si="4"/>
        <v>S494413 6</v>
      </c>
      <c r="B50" s="3" t="s">
        <v>98</v>
      </c>
      <c r="C50" s="140"/>
      <c r="D50" s="165"/>
      <c r="E50" s="86">
        <v>182871.78</v>
      </c>
      <c r="F50" s="86">
        <v>23851.06</v>
      </c>
      <c r="G50" s="86">
        <v>1234564.77</v>
      </c>
      <c r="H50" s="87">
        <v>45438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1027841.93</v>
      </c>
    </row>
    <row r="51" spans="1:14" ht="15.75" thickBot="1">
      <c r="A51" s="10" t="str">
        <f t="shared" si="4"/>
        <v>S494413 7</v>
      </c>
      <c r="B51" s="3" t="s">
        <v>98</v>
      </c>
      <c r="C51" s="138">
        <v>7</v>
      </c>
      <c r="D51" s="164">
        <v>1085503.8700000001</v>
      </c>
      <c r="E51" s="86">
        <v>125209.84</v>
      </c>
      <c r="F51" s="95" t="s">
        <v>85</v>
      </c>
      <c r="G51" s="86">
        <v>1210713.71</v>
      </c>
      <c r="H51" s="87">
        <v>45459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1085503.8700000001</v>
      </c>
    </row>
    <row r="52" spans="1:14" ht="15.75" thickBot="1">
      <c r="A52" s="10" t="str">
        <f t="shared" si="4"/>
        <v>S494413 7</v>
      </c>
      <c r="B52" s="3" t="s">
        <v>98</v>
      </c>
      <c r="C52" s="140"/>
      <c r="D52" s="165"/>
      <c r="E52" s="86">
        <v>125209.84</v>
      </c>
      <c r="F52" s="86">
        <v>23851.06</v>
      </c>
      <c r="G52" s="86">
        <v>1234564.77</v>
      </c>
      <c r="H52" s="87">
        <v>45469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1085503.8700000001</v>
      </c>
    </row>
    <row r="53" spans="1:14" ht="15.75" thickBot="1">
      <c r="A53" s="10" t="str">
        <f t="shared" si="4"/>
        <v>S494413 8</v>
      </c>
      <c r="B53" s="3" t="s">
        <v>98</v>
      </c>
      <c r="C53" s="138">
        <v>8</v>
      </c>
      <c r="D53" s="164">
        <v>1146400.67</v>
      </c>
      <c r="E53" s="86">
        <v>64313.04</v>
      </c>
      <c r="F53" s="95" t="s">
        <v>85</v>
      </c>
      <c r="G53" s="86">
        <v>1210713.71</v>
      </c>
      <c r="H53" s="87">
        <v>45489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1146400.67</v>
      </c>
    </row>
    <row r="54" spans="1:14" ht="15.75" thickBot="1">
      <c r="A54" s="10" t="str">
        <f t="shared" si="4"/>
        <v>S494413 8</v>
      </c>
      <c r="B54" s="3" t="s">
        <v>98</v>
      </c>
      <c r="C54" s="140"/>
      <c r="D54" s="165"/>
      <c r="E54" s="86">
        <v>64313.04</v>
      </c>
      <c r="F54" s="86">
        <v>23851.06</v>
      </c>
      <c r="G54" s="86">
        <v>1234564.77</v>
      </c>
      <c r="H54" s="87">
        <v>45499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1146400.67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5">
    <mergeCell ref="C51:C52"/>
    <mergeCell ref="D51:D52"/>
    <mergeCell ref="C53:C54"/>
    <mergeCell ref="D53:D54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31:C32"/>
    <mergeCell ref="D31:D32"/>
    <mergeCell ref="C33:C34"/>
    <mergeCell ref="D33:D34"/>
    <mergeCell ref="C35:C36"/>
    <mergeCell ref="D35:D36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  <mergeCell ref="C23:C24"/>
    <mergeCell ref="D23:D24"/>
    <mergeCell ref="C25:C26"/>
    <mergeCell ref="D25:D26"/>
    <mergeCell ref="C27:C28"/>
    <mergeCell ref="D27:D2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C11" sqref="C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45231</v>
      </c>
      <c r="C7" s="28">
        <f>SUMIF(SUSS!H:H,'Control de pagos'!K1,SUSS!I:I)</f>
        <v>78977.88</v>
      </c>
      <c r="D7" s="28">
        <f>'Control de pagos'!K2</f>
        <v>0</v>
      </c>
      <c r="E7" s="41">
        <f>C7+D7</f>
        <v>78977.88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 t="str">
        <f>Descripción!B58</f>
        <v>S494413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2023-12-14T14:02:42Z</dcterms:modified>
</cp:coreProperties>
</file>