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4"/>
  <c r="L26"/>
  <c r="L28"/>
  <c r="L29"/>
  <c r="L32"/>
  <c r="L34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E28"/>
  <c r="F28" s="1"/>
  <c r="E27"/>
  <c r="F27" s="1"/>
  <c r="E26"/>
  <c r="E25"/>
  <c r="E24"/>
  <c r="F24" s="1"/>
  <c r="E23"/>
  <c r="E22"/>
  <c r="E21"/>
  <c r="E20"/>
  <c r="F20" s="1"/>
  <c r="E19"/>
  <c r="F19" s="1"/>
  <c r="G19" s="1"/>
  <c r="E18"/>
  <c r="E17"/>
  <c r="E16"/>
  <c r="F16" s="1"/>
  <c r="E15"/>
  <c r="F15" s="1"/>
  <c r="E14"/>
  <c r="E13"/>
  <c r="E12"/>
  <c r="F12" s="1"/>
  <c r="G12" s="1"/>
  <c r="E11"/>
  <c r="F11" s="1"/>
  <c r="E10"/>
  <c r="E9"/>
  <c r="C7"/>
  <c r="F23"/>
  <c r="F21" l="1"/>
  <c r="G21" s="1"/>
  <c r="F9"/>
  <c r="G9" s="1"/>
  <c r="F13"/>
  <c r="G13" s="1"/>
  <c r="F17"/>
  <c r="F25"/>
  <c r="G25" s="1"/>
  <c r="F8"/>
  <c r="G8" s="1"/>
  <c r="G16"/>
  <c r="G24"/>
  <c r="G20"/>
  <c r="G15"/>
  <c r="G23"/>
  <c r="G27"/>
  <c r="G28"/>
  <c r="F22"/>
  <c r="G22" s="1"/>
  <c r="F26"/>
  <c r="G26" s="1"/>
  <c r="F10"/>
  <c r="G10" s="1"/>
  <c r="F14"/>
  <c r="G14" s="1"/>
  <c r="F7"/>
  <c r="G7" s="1"/>
  <c r="G17"/>
  <c r="G11"/>
  <c r="F18"/>
  <c r="G18" s="1"/>
  <c r="C29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I19" s="1"/>
  <c r="F29" i="7"/>
  <c r="R29" i="3"/>
  <c r="H136" i="6"/>
  <c r="H110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27" i="2" l="1"/>
  <c r="L33"/>
  <c r="L35"/>
  <c r="L31"/>
  <c r="L30"/>
  <c r="L25"/>
  <c r="L23"/>
  <c r="L22"/>
  <c r="L9"/>
  <c r="L13"/>
  <c r="L17"/>
  <c r="L15"/>
  <c r="L19"/>
  <c r="L7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<sst xmlns="http://schemas.openxmlformats.org/spreadsheetml/2006/main" count="654" uniqueCount="100">
  <si>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</si>
  <si>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</si>
  <si>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</si>
  <si>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</si>
  <si>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</si>
  <si>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</si>
  <si>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</si>
  <si>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</si>
  <si>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</si>
  <si>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</si>
  <si>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</si>
  <si>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</si>
  <si>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</si>
  <si>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</si>
  <si>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</si>
  <si>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</si>
  <si>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</si>
  <si>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</si>
  <si>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</si>
  <si>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</si>
  <si>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</si>
  <si>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</si>
  <si>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</si>
  <si>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</si>
  <si>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</si>
  <si>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</si>
  <si>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</si>
  <si>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</si>
  <si>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</si>
  <si>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</si>
  <si>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</si>
  <si>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</si>
  <si>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</si>
  <si>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</si>
  <si>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</si>
  <si>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</si>
  <si>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</si>
  <si>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</si>
  <si>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</si>
  <si>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</si>
  <si>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</si>
  <si>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</si>
  <si>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</si>
  <si>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</si>
  <si>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</si>
  <si>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</si>
  <si>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</si>
  <si>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</si>
  <si>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</si>
  <si>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</si>
  <si>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</si>
  <si>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</si>
  <si>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</si>
  <si>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</si>
  <si>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</si>
  <si>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</si>
  <si>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</si>
  <si>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</si>
  <si>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</si>
  <si>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</si>
  <si>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</si>
  <si>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</si>
  <si>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</si>
  <si>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</si>
  <si>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</si>
  <si>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</si>
  <si>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</si>
  <si>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</si>
  <si>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</si>
  <si>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</si>
  <si>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</si>
  <si>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</si>
  <si>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</si>
  <si>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</si>
  <si>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</si>
  <si>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</si>
  <si>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</si>
  <si>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</si>
  <si>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</si>
  <si>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</si>
  <si>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</si>
  <si>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</si>
  <si>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</si>
  <si>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</si>
  <si>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</si>
  <si>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</si>
  <si>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</si>
  <si>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</si>
  <si>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</si>
  <si>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</si>
  <si>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</si>
  <si>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</si>
  <si>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</si>
  <si>
    <t>R713273</t>
  </si>
  <si>
    <t>Pago a Cuenta</t>
  </si>
  <si>
    <t>2023/5</t>
  </si>
  <si>
    <t>R938772</t>
  </si>
  <si>
    <t>2023/6</t>
  </si>
  <si>
    <t>S494413</t>
  </si>
  <si>
    <t>2023/10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</si>
</sst>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 inden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wrapText="1" inden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left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8" activePane="bottomLeft" state="frozen"/>
      <selection pane="bottomLeft" activeCell="E43" sqref="E4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27" t="s">
        <v>31</v>
      </c>
      <c r="C2" s="129" t="s">
        <v>60</v>
      </c>
      <c r="D2" s="129" t="s">
        <v>61</v>
      </c>
      <c r="E2" s="127" t="s">
        <v>39</v>
      </c>
      <c r="F2" s="127" t="s">
        <v>58</v>
      </c>
      <c r="G2" s="127" t="s">
        <v>62</v>
      </c>
      <c r="H2" s="131" t="s">
        <v>34</v>
      </c>
      <c r="I2" s="125" t="s">
        <v>32</v>
      </c>
      <c r="J2" s="133" t="s">
        <v>59</v>
      </c>
      <c r="L2" s="121" t="s">
        <v>40</v>
      </c>
      <c r="M2" s="123">
        <v>0.12</v>
      </c>
      <c r="N2" s="8" t="s">
        <v>43</v>
      </c>
    </row>
    <row r="3" spans="2:19" ht="15.75" thickBot="1">
      <c r="B3" s="128"/>
      <c r="C3" s="130"/>
      <c r="D3" s="130"/>
      <c r="E3" s="128"/>
      <c r="F3" s="128"/>
      <c r="G3" s="128"/>
      <c r="H3" s="132"/>
      <c r="I3" s="126"/>
      <c r="J3" s="134"/>
      <c r="L3" s="122"/>
      <c r="M3" s="124"/>
      <c r="N3" s="9">
        <f>AVERAGEIF(O:O,P1,O:O)</f>
        <v>0.11675830119609237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>
        <v>718854.66</v>
      </c>
      <c r="D36" s="35">
        <v>83334.66</v>
      </c>
      <c r="E36" s="7">
        <v>45117</v>
      </c>
      <c r="F36" s="5">
        <v>718854.66</v>
      </c>
      <c r="G36" s="6"/>
      <c r="H36" s="73">
        <f t="shared" si="2"/>
        <v>45078</v>
      </c>
      <c r="I36" s="36">
        <f t="shared" si="3"/>
        <v>83334.66</v>
      </c>
      <c r="J36" s="37">
        <f t="shared" si="4"/>
        <v>0</v>
      </c>
      <c r="N36" s="2"/>
      <c r="O36" s="12">
        <f t="shared" si="8"/>
        <v>0.11592699419935595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83334.66</v>
      </c>
    </row>
    <row r="37" spans="2:19">
      <c r="B37" s="31">
        <v>45108</v>
      </c>
      <c r="C37" s="34">
        <v>485745.86</v>
      </c>
      <c r="D37" s="35">
        <v>56359.73</v>
      </c>
      <c r="E37" s="7">
        <v>45145</v>
      </c>
      <c r="F37" s="5">
        <v>485745.86</v>
      </c>
      <c r="G37" s="6"/>
      <c r="H37" s="73">
        <f t="shared" si="2"/>
        <v>45108</v>
      </c>
      <c r="I37" s="36">
        <f t="shared" si="3"/>
        <v>56359.73</v>
      </c>
      <c r="J37" s="37">
        <f t="shared" si="4"/>
        <v>0</v>
      </c>
      <c r="N37" s="2"/>
      <c r="O37" s="12">
        <f t="shared" si="8"/>
        <v>0.11602719578505519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56359.73</v>
      </c>
    </row>
    <row r="38" spans="2:19">
      <c r="B38" s="31">
        <v>45139</v>
      </c>
      <c r="C38" s="34">
        <v>483226</v>
      </c>
      <c r="D38" s="35">
        <v>55711.16</v>
      </c>
      <c r="E38" s="7">
        <v>45180</v>
      </c>
      <c r="F38" s="5">
        <v>483226</v>
      </c>
      <c r="G38" s="6"/>
      <c r="H38" s="73">
        <f t="shared" si="2"/>
        <v>45139</v>
      </c>
      <c r="I38" s="36">
        <f t="shared" si="3"/>
        <v>55711.16</v>
      </c>
      <c r="J38" s="37">
        <f t="shared" si="4"/>
        <v>0</v>
      </c>
      <c r="N38" s="2"/>
      <c r="O38" s="12">
        <f t="shared" si="8"/>
        <v>0.115290071312388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55711.16</v>
      </c>
    </row>
    <row r="39" spans="2:19">
      <c r="B39" s="31">
        <v>45170</v>
      </c>
      <c r="C39" s="34">
        <v>503618.05</v>
      </c>
      <c r="D39" s="35">
        <v>58141.53</v>
      </c>
      <c r="E39" s="7">
        <v>45208</v>
      </c>
      <c r="F39" s="5">
        <v>503618.05</v>
      </c>
      <c r="G39" s="6"/>
      <c r="H39" s="73">
        <f t="shared" si="2"/>
        <v>45170</v>
      </c>
      <c r="I39" s="36">
        <f t="shared" si="3"/>
        <v>58141.53</v>
      </c>
      <c r="J39" s="37">
        <f t="shared" si="4"/>
        <v>0</v>
      </c>
      <c r="N39" s="2"/>
      <c r="O39" s="12">
        <f t="shared" si="8"/>
        <v>0.11544766912147013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58141.53</v>
      </c>
    </row>
    <row r="40" spans="2:19">
      <c r="B40" s="31">
        <v>45200</v>
      </c>
      <c r="C40" s="34">
        <v>674243.57</v>
      </c>
      <c r="D40" s="35">
        <v>78129.91</v>
      </c>
      <c r="E40" s="7">
        <v>45237</v>
      </c>
      <c r="F40" s="5">
        <v>674243.57</v>
      </c>
      <c r="G40" s="6"/>
      <c r="H40" s="73">
        <f t="shared" si="2"/>
        <v>45200</v>
      </c>
      <c r="I40" s="36">
        <f t="shared" si="3"/>
        <v>78129.91</v>
      </c>
      <c r="J40" s="37">
        <f t="shared" si="4"/>
        <v>0</v>
      </c>
      <c r="N40" s="2"/>
      <c r="O40" s="12">
        <f t="shared" si="8"/>
        <v>0.11587787184978272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78129.91</v>
      </c>
    </row>
    <row r="41" spans="2:19">
      <c r="B41" s="31">
        <v>45231</v>
      </c>
      <c r="C41" s="34">
        <v>681780.36</v>
      </c>
      <c r="D41" s="35">
        <v>78977.88</v>
      </c>
      <c r="E41" s="7">
        <v>45271</v>
      </c>
      <c r="F41" s="5">
        <v>681780.36</v>
      </c>
      <c r="G41" s="6"/>
      <c r="H41" s="73">
        <f t="shared" si="2"/>
        <v>45231</v>
      </c>
      <c r="I41" s="36">
        <f t="shared" si="3"/>
        <v>78977.88</v>
      </c>
      <c r="J41" s="37">
        <f t="shared" si="4"/>
        <v>0</v>
      </c>
      <c r="N41" s="2"/>
      <c r="O41" s="12">
        <f t="shared" si="8"/>
        <v>0.11584064991253196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78977.88</v>
      </c>
    </row>
    <row r="42" spans="2:19">
      <c r="B42" s="31">
        <v>45261</v>
      </c>
      <c r="C42" s="34">
        <v>985493.28</v>
      </c>
      <c r="D42" s="35">
        <v>113277.2</v>
      </c>
      <c r="E42" s="7">
        <v>45299</v>
      </c>
      <c r="F42" s="5">
        <v>985493.28</v>
      </c>
      <c r="G42" s="6"/>
      <c r="H42" s="73">
        <f t="shared" si="2"/>
        <v>45261</v>
      </c>
      <c r="I42" s="36">
        <f t="shared" si="3"/>
        <v>113277.2</v>
      </c>
      <c r="J42" s="37">
        <f t="shared" si="4"/>
        <v>0</v>
      </c>
      <c r="N42" s="2"/>
      <c r="O42" s="12">
        <f t="shared" si="8"/>
        <v>0.11494467014529007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113277.2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54" activePane="bottomLeft" state="frozen"/>
      <selection pane="bottomLeft" activeCell="F66" sqref="F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45" t="s">
        <v>75</v>
      </c>
      <c r="C6" s="145"/>
      <c r="D6" s="145"/>
      <c r="E6" s="145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45" t="s">
        <v>86</v>
      </c>
      <c r="C19" s="145"/>
      <c r="D19" s="145"/>
      <c r="E19" s="145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35" t="s">
        <v>48</v>
      </c>
      <c r="B25" s="135" t="s">
        <v>49</v>
      </c>
      <c r="C25" s="135" t="s">
        <v>50</v>
      </c>
      <c r="D25" s="137" t="s">
        <v>51</v>
      </c>
      <c r="E25" s="138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36"/>
      <c r="B26" s="136"/>
      <c r="C26" s="136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39">
        <v>4</v>
      </c>
      <c r="D27" s="142">
        <v>5.4399999999999997E-2</v>
      </c>
      <c r="E27" s="142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40"/>
      <c r="D28" s="143"/>
      <c r="E28" s="143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40"/>
      <c r="D29" s="143"/>
      <c r="E29" s="143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40"/>
      <c r="D30" s="143"/>
      <c r="E30" s="143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41"/>
      <c r="D31" s="144"/>
      <c r="E31" s="144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45" t="s">
        <v>93</v>
      </c>
      <c r="C32" s="145"/>
      <c r="D32" s="145"/>
      <c r="E32" s="145"/>
      <c r="G32" s="58">
        <f>IF(A32="Plan",SUMIF('Control de pagos'!B:B,Descripción!B32,'Control de pagos'!D:D),"")</f>
        <v>8256454.0300000012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8256454.0300000012</v>
      </c>
    </row>
    <row r="33" spans="1:9">
      <c r="A33" s="45" t="s">
        <v>57</v>
      </c>
      <c r="B33" s="46">
        <v>45093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90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ht="15.75" thickBot="1">
      <c r="A35" s="45" t="s">
        <v>46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ht="36.75" thickBot="1">
      <c r="A36" s="45" t="s">
        <v>47</v>
      </c>
      <c r="B36" s="106" t="s">
        <v>78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35" t="s">
        <v>48</v>
      </c>
      <c r="B38" s="135" t="s">
        <v>49</v>
      </c>
      <c r="C38" s="135" t="s">
        <v>50</v>
      </c>
      <c r="D38" s="137" t="s">
        <v>51</v>
      </c>
      <c r="E38" s="138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36"/>
      <c r="B39" s="136"/>
      <c r="C39" s="136"/>
      <c r="D39" s="75" t="s">
        <v>52</v>
      </c>
      <c r="E39" s="75" t="s">
        <v>87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94" t="s">
        <v>53</v>
      </c>
      <c r="B40" s="107">
        <v>8256454.0300000003</v>
      </c>
      <c r="C40" s="139">
        <v>4</v>
      </c>
      <c r="D40" s="142">
        <v>5.6099999999999997E-2</v>
      </c>
      <c r="E40" s="142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94" t="s">
        <v>54</v>
      </c>
      <c r="B41" s="107">
        <v>0</v>
      </c>
      <c r="C41" s="140"/>
      <c r="D41" s="143"/>
      <c r="E41" s="143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94" t="s">
        <v>55</v>
      </c>
      <c r="B42" s="107">
        <v>0</v>
      </c>
      <c r="C42" s="140"/>
      <c r="D42" s="143"/>
      <c r="E42" s="143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94" t="s">
        <v>56</v>
      </c>
      <c r="B43" s="108">
        <v>8256454.0300000003</v>
      </c>
      <c r="C43" s="140"/>
      <c r="D43" s="143"/>
      <c r="E43" s="143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97"/>
      <c r="B44" s="98"/>
      <c r="C44" s="141"/>
      <c r="D44" s="144"/>
      <c r="E44" s="144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45" t="s">
        <v>96</v>
      </c>
      <c r="C45" s="145"/>
      <c r="D45" s="145"/>
      <c r="E45" s="145"/>
      <c r="G45" s="58">
        <f>IF(A45="Plan",SUMIF('Control de pagos'!B:B,Descripción!B45,'Control de pagos'!D:D),"")</f>
        <v>3405120.43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3405120.43</v>
      </c>
    </row>
    <row r="46" spans="1:9">
      <c r="A46" s="45" t="s">
        <v>57</v>
      </c>
      <c r="B46" s="46">
        <v>45121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90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ht="15.75" thickBot="1">
      <c r="A48" s="45" t="s">
        <v>46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ht="36.75" thickBot="1">
      <c r="A49" s="45" t="s">
        <v>47</v>
      </c>
      <c r="B49" s="106" t="s">
        <v>78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35" t="s">
        <v>48</v>
      </c>
      <c r="B51" s="135" t="s">
        <v>49</v>
      </c>
      <c r="C51" s="135" t="s">
        <v>50</v>
      </c>
      <c r="D51" s="137" t="s">
        <v>51</v>
      </c>
      <c r="E51" s="138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36"/>
      <c r="B52" s="136"/>
      <c r="C52" s="136"/>
      <c r="D52" s="75" t="s">
        <v>52</v>
      </c>
      <c r="E52" s="75" t="s">
        <v>87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94" t="s">
        <v>53</v>
      </c>
      <c r="B53" s="107">
        <v>3405120.43</v>
      </c>
      <c r="C53" s="139">
        <v>4</v>
      </c>
      <c r="D53" s="142">
        <v>5.6099999999999997E-2</v>
      </c>
      <c r="E53" s="142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94" t="s">
        <v>54</v>
      </c>
      <c r="B54" s="107">
        <v>0</v>
      </c>
      <c r="C54" s="140"/>
      <c r="D54" s="143"/>
      <c r="E54" s="143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94" t="s">
        <v>55</v>
      </c>
      <c r="B55" s="107">
        <v>0</v>
      </c>
      <c r="C55" s="140"/>
      <c r="D55" s="143"/>
      <c r="E55" s="143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94" t="s">
        <v>56</v>
      </c>
      <c r="B56" s="108">
        <v>3405120.43</v>
      </c>
      <c r="C56" s="140"/>
      <c r="D56" s="143"/>
      <c r="E56" s="143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97"/>
      <c r="B57" s="98"/>
      <c r="C57" s="141"/>
      <c r="D57" s="144"/>
      <c r="E57" s="144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45" t="s">
        <v>98</v>
      </c>
      <c r="C58" s="145"/>
      <c r="D58" s="145"/>
      <c r="E58" s="145"/>
      <c r="G58" s="58">
        <f>IF(A58="Plan",SUMIF('Control de pagos'!B:B,Descripción!B58,'Control de pagos'!D:D),"")</f>
        <v>8037595.5200000005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8037595.5200000005</v>
      </c>
    </row>
    <row r="59" spans="1:9">
      <c r="A59" s="45" t="s">
        <v>57</v>
      </c>
      <c r="B59" s="46">
        <v>45251</v>
      </c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 t="s">
        <v>90</v>
      </c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ht="15.75" thickBot="1">
      <c r="A61" s="45" t="s">
        <v>46</v>
      </c>
      <c r="B61" s="47" t="s">
        <v>77</v>
      </c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ht="36.75" thickBot="1">
      <c r="A62" s="45" t="s">
        <v>47</v>
      </c>
      <c r="B62" s="106" t="s">
        <v>78</v>
      </c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ht="15.75" thickBot="1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ht="20.25" customHeight="1" thickBot="1">
      <c r="A64" s="135" t="s">
        <v>48</v>
      </c>
      <c r="B64" s="135" t="s">
        <v>49</v>
      </c>
      <c r="C64" s="135" t="s">
        <v>50</v>
      </c>
      <c r="D64" s="137" t="s">
        <v>51</v>
      </c>
      <c r="E64" s="138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ht="15.75" thickBot="1">
      <c r="A65" s="136"/>
      <c r="B65" s="136"/>
      <c r="C65" s="136"/>
      <c r="D65" s="75" t="s">
        <v>52</v>
      </c>
      <c r="E65" s="75" t="s">
        <v>87</v>
      </c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ht="15.75" thickBot="1">
      <c r="A66" s="94" t="s">
        <v>53</v>
      </c>
      <c r="B66" s="107">
        <v>8037595.5199999996</v>
      </c>
      <c r="C66" s="139">
        <v>9</v>
      </c>
      <c r="D66" s="142">
        <v>5.6099999999999997E-2</v>
      </c>
      <c r="E66" s="142">
        <v>0</v>
      </c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ht="15.75" thickBot="1">
      <c r="A67" s="94" t="s">
        <v>54</v>
      </c>
      <c r="B67" s="107">
        <v>0</v>
      </c>
      <c r="C67" s="140"/>
      <c r="D67" s="143"/>
      <c r="E67" s="143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ht="15.75" thickBot="1">
      <c r="A68" s="94" t="s">
        <v>55</v>
      </c>
      <c r="B68" s="107">
        <v>0</v>
      </c>
      <c r="C68" s="140"/>
      <c r="D68" s="143"/>
      <c r="E68" s="143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ht="15.75" thickBot="1">
      <c r="A69" s="94" t="s">
        <v>56</v>
      </c>
      <c r="B69" s="108">
        <v>8037595.5199999996</v>
      </c>
      <c r="C69" s="140"/>
      <c r="D69" s="143"/>
      <c r="E69" s="143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ht="15.75" thickBot="1">
      <c r="A70" s="97"/>
      <c r="B70" s="98"/>
      <c r="C70" s="141"/>
      <c r="D70" s="144"/>
      <c r="E70" s="144"/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45"/>
      <c r="C71" s="145"/>
      <c r="D71" s="145"/>
      <c r="E71" s="145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45"/>
      <c r="C84" s="145"/>
      <c r="D84" s="145"/>
      <c r="E84" s="145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45"/>
      <c r="C97" s="145"/>
      <c r="D97" s="145"/>
      <c r="E97" s="145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45"/>
      <c r="C110" s="145"/>
      <c r="D110" s="145"/>
      <c r="E110" s="145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45"/>
      <c r="C123" s="145"/>
      <c r="D123" s="145"/>
      <c r="E123" s="145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45"/>
      <c r="C136" s="145"/>
      <c r="D136" s="145"/>
      <c r="E136" s="145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45"/>
      <c r="C149" s="145"/>
      <c r="D149" s="145"/>
      <c r="E149" s="145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51:A52"/>
    <mergeCell ref="B51:B52"/>
    <mergeCell ref="C51:C52"/>
    <mergeCell ref="D51:E51"/>
    <mergeCell ref="C53:C57"/>
    <mergeCell ref="D53:D57"/>
    <mergeCell ref="E53:E57"/>
    <mergeCell ref="A64:A65"/>
    <mergeCell ref="B64:B65"/>
    <mergeCell ref="C64:C65"/>
    <mergeCell ref="D64:E64"/>
    <mergeCell ref="C66:C70"/>
    <mergeCell ref="D66:D70"/>
    <mergeCell ref="E66:E7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topLeftCell="H1" zoomScale="70" zoomScaleNormal="70" workbookViewId="0">
      <pane ySplit="3" topLeftCell="A19" activePane="bottomLeft" state="frozen"/>
      <selection pane="bottomLeft" activeCell="N45" sqref="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46" t="s">
        <v>12</v>
      </c>
      <c r="C1" s="146"/>
      <c r="D1" s="146"/>
      <c r="E1" s="146"/>
      <c r="F1" s="146"/>
      <c r="G1" s="146"/>
      <c r="H1" s="146"/>
      <c r="I1" s="146"/>
      <c r="J1" s="146"/>
      <c r="K1" s="146"/>
      <c r="O1" s="147" t="s">
        <v>17</v>
      </c>
      <c r="P1" s="147"/>
      <c r="Q1" s="147"/>
      <c r="R1" s="147"/>
      <c r="S1" s="147"/>
      <c r="T1" s="147"/>
      <c r="U1" s="147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93</v>
      </c>
      <c r="B12" s="109" t="s">
        <v>80</v>
      </c>
      <c r="C12"/>
      <c r="D12"/>
      <c r="E12"/>
      <c r="F12"/>
      <c r="G12"/>
      <c r="H12"/>
      <c r="I12"/>
      <c r="J12"/>
      <c r="K12"/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93</v>
      </c>
      <c r="B13" s="80" t="s">
        <v>0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93</v>
      </c>
      <c r="B14" s="81">
        <v>2023</v>
      </c>
      <c r="C14" s="81">
        <v>5</v>
      </c>
      <c r="D14" s="81"/>
      <c r="E14" s="82" t="s">
        <v>81</v>
      </c>
      <c r="F14" s="82" t="s">
        <v>10</v>
      </c>
      <c r="G14" s="82" t="s">
        <v>10</v>
      </c>
      <c r="H14" s="83">
        <v>45098</v>
      </c>
      <c r="I14" s="84">
        <v>8256454.0300000003</v>
      </c>
      <c r="J14" s="85">
        <v>0</v>
      </c>
      <c r="K14" s="84">
        <v>8256454.0300000003</v>
      </c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96</v>
      </c>
      <c r="B16" s="114" t="s">
        <v>80</v>
      </c>
      <c r="C16"/>
      <c r="D16"/>
      <c r="E16"/>
      <c r="F16"/>
      <c r="G16"/>
      <c r="H16"/>
      <c r="I16"/>
      <c r="J16"/>
      <c r="K16"/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96</v>
      </c>
      <c r="B17" s="80" t="s">
        <v>0</v>
      </c>
      <c r="C17" s="80" t="s">
        <v>1</v>
      </c>
      <c r="D17" s="80" t="s">
        <v>2</v>
      </c>
      <c r="E17" s="80" t="s">
        <v>3</v>
      </c>
      <c r="F17" s="80" t="s">
        <v>4</v>
      </c>
      <c r="G17" s="80" t="s">
        <v>5</v>
      </c>
      <c r="H17" s="80" t="s">
        <v>6</v>
      </c>
      <c r="I17" s="80" t="s">
        <v>7</v>
      </c>
      <c r="J17" s="80" t="s">
        <v>8</v>
      </c>
      <c r="K17" s="80" t="s">
        <v>9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96</v>
      </c>
      <c r="B18" s="81">
        <v>2023</v>
      </c>
      <c r="C18" s="81">
        <v>6</v>
      </c>
      <c r="D18" s="81"/>
      <c r="E18" s="82" t="s">
        <v>81</v>
      </c>
      <c r="F18" s="82" t="s">
        <v>10</v>
      </c>
      <c r="G18" s="82" t="s">
        <v>10</v>
      </c>
      <c r="H18" s="83">
        <v>45125</v>
      </c>
      <c r="I18" s="84">
        <v>3405120.43</v>
      </c>
      <c r="J18" s="85">
        <v>0</v>
      </c>
      <c r="K18" s="84">
        <v>3405120.43</v>
      </c>
      <c r="N18" s="3" t="s">
        <v>93</v>
      </c>
      <c r="O18" s="109" t="s">
        <v>17</v>
      </c>
      <c r="P18"/>
      <c r="Q18"/>
      <c r="R18"/>
      <c r="S18"/>
      <c r="T18"/>
      <c r="U18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N19" s="3" t="s">
        <v>93</v>
      </c>
      <c r="O19" s="80" t="s">
        <v>13</v>
      </c>
      <c r="P19" s="80" t="s">
        <v>14</v>
      </c>
      <c r="Q19" s="80" t="s">
        <v>3</v>
      </c>
      <c r="R19" s="80" t="s">
        <v>4</v>
      </c>
      <c r="S19" s="80" t="s">
        <v>5</v>
      </c>
      <c r="T19" s="80" t="s">
        <v>15</v>
      </c>
      <c r="U19" s="80" t="s">
        <v>16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98</v>
      </c>
      <c r="B20" s="120" t="s">
        <v>80</v>
      </c>
      <c r="C20"/>
      <c r="D20"/>
      <c r="E20"/>
      <c r="F20"/>
      <c r="G20"/>
      <c r="H20"/>
      <c r="I20"/>
      <c r="J20"/>
      <c r="K20"/>
      <c r="N20" s="3" t="s">
        <v>93</v>
      </c>
      <c r="O20" s="77" t="s">
        <v>94</v>
      </c>
      <c r="P20" s="79">
        <v>412822.7</v>
      </c>
      <c r="Q20" s="78" t="s">
        <v>81</v>
      </c>
      <c r="R20" s="78" t="s">
        <v>10</v>
      </c>
      <c r="S20" s="78" t="s">
        <v>10</v>
      </c>
      <c r="T20" s="77" t="s">
        <v>95</v>
      </c>
      <c r="U20" s="77" t="s">
        <v>83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98</v>
      </c>
      <c r="B21" s="80" t="s">
        <v>0</v>
      </c>
      <c r="C21" s="80" t="s">
        <v>1</v>
      </c>
      <c r="D21" s="80" t="s">
        <v>2</v>
      </c>
      <c r="E21" s="80" t="s">
        <v>3</v>
      </c>
      <c r="F21" s="80" t="s">
        <v>4</v>
      </c>
      <c r="G21" s="80" t="s">
        <v>5</v>
      </c>
      <c r="H21" s="80" t="s">
        <v>6</v>
      </c>
      <c r="I21" s="80" t="s">
        <v>7</v>
      </c>
      <c r="J21" s="80" t="s">
        <v>8</v>
      </c>
      <c r="K21" s="80" t="s">
        <v>9</v>
      </c>
      <c r="N21" s="3" t="s">
        <v>93</v>
      </c>
      <c r="O21" s="81">
        <v>1</v>
      </c>
      <c r="P21" s="84">
        <v>2473202.5499999998</v>
      </c>
      <c r="Q21" s="82" t="s">
        <v>81</v>
      </c>
      <c r="R21" s="82" t="s">
        <v>10</v>
      </c>
      <c r="S21" s="82" t="s">
        <v>10</v>
      </c>
      <c r="T21" s="81" t="s">
        <v>95</v>
      </c>
      <c r="U21" s="81" t="s">
        <v>84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98</v>
      </c>
      <c r="B22" s="81">
        <v>2023</v>
      </c>
      <c r="C22" s="81">
        <v>10</v>
      </c>
      <c r="D22" s="81"/>
      <c r="E22" s="82" t="s">
        <v>81</v>
      </c>
      <c r="F22" s="82" t="s">
        <v>10</v>
      </c>
      <c r="G22" s="82" t="s">
        <v>10</v>
      </c>
      <c r="H22" s="83">
        <v>45251</v>
      </c>
      <c r="I22" s="84">
        <v>8037595.5199999996</v>
      </c>
      <c r="J22" s="85">
        <v>0</v>
      </c>
      <c r="K22" s="84">
        <v>8037595.5199999996</v>
      </c>
      <c r="N22" s="3" t="s">
        <v>93</v>
      </c>
      <c r="O22" s="81">
        <v>2</v>
      </c>
      <c r="P22" s="84">
        <v>2611949.2200000002</v>
      </c>
      <c r="Q22" s="82" t="s">
        <v>81</v>
      </c>
      <c r="R22" s="82" t="s">
        <v>10</v>
      </c>
      <c r="S22" s="82" t="s">
        <v>10</v>
      </c>
      <c r="T22" s="81" t="s">
        <v>95</v>
      </c>
      <c r="U22" s="81" t="s">
        <v>84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N23" s="3" t="s">
        <v>93</v>
      </c>
      <c r="O23" s="81">
        <v>3</v>
      </c>
      <c r="P23" s="84">
        <v>2758479.56</v>
      </c>
      <c r="Q23" s="82" t="s">
        <v>81</v>
      </c>
      <c r="R23" s="82" t="s">
        <v>10</v>
      </c>
      <c r="S23" s="82" t="s">
        <v>10</v>
      </c>
      <c r="T23" s="81" t="s">
        <v>95</v>
      </c>
      <c r="U23" s="81" t="s">
        <v>84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N25" s="3" t="s">
        <v>96</v>
      </c>
      <c r="O25" s="114" t="s">
        <v>17</v>
      </c>
      <c r="P25"/>
      <c r="Q25"/>
      <c r="R25"/>
      <c r="S25"/>
      <c r="T25"/>
      <c r="U25"/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N26" s="3" t="s">
        <v>96</v>
      </c>
      <c r="O26" s="80" t="s">
        <v>13</v>
      </c>
      <c r="P26" s="80" t="s">
        <v>14</v>
      </c>
      <c r="Q26" s="80" t="s">
        <v>3</v>
      </c>
      <c r="R26" s="80" t="s">
        <v>4</v>
      </c>
      <c r="S26" s="80" t="s">
        <v>5</v>
      </c>
      <c r="T26" s="80" t="s">
        <v>15</v>
      </c>
      <c r="U26" s="80" t="s">
        <v>16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N27" s="3" t="s">
        <v>96</v>
      </c>
      <c r="O27" s="77" t="s">
        <v>94</v>
      </c>
      <c r="P27" s="79">
        <v>170256.02</v>
      </c>
      <c r="Q27" s="78" t="s">
        <v>81</v>
      </c>
      <c r="R27" s="78" t="s">
        <v>10</v>
      </c>
      <c r="S27" s="78" t="s">
        <v>10</v>
      </c>
      <c r="T27" s="77" t="s">
        <v>97</v>
      </c>
      <c r="U27" s="77" t="s">
        <v>83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N28" s="3" t="s">
        <v>96</v>
      </c>
      <c r="O28" s="81">
        <v>1</v>
      </c>
      <c r="P28" s="84">
        <v>1019996.3</v>
      </c>
      <c r="Q28" s="82" t="s">
        <v>81</v>
      </c>
      <c r="R28" s="82" t="s">
        <v>10</v>
      </c>
      <c r="S28" s="82" t="s">
        <v>10</v>
      </c>
      <c r="T28" s="81" t="s">
        <v>97</v>
      </c>
      <c r="U28" s="81" t="s">
        <v>84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1:55" ht="20.100000000000001" customHeight="1" thickBot="1">
      <c r="N29" s="3" t="s">
        <v>96</v>
      </c>
      <c r="O29" s="81">
        <v>2</v>
      </c>
      <c r="P29" s="84">
        <v>1077218.0900000001</v>
      </c>
      <c r="Q29" s="82" t="s">
        <v>81</v>
      </c>
      <c r="R29" s="82" t="s">
        <v>10</v>
      </c>
      <c r="S29" s="82" t="s">
        <v>10</v>
      </c>
      <c r="T29" s="81" t="s">
        <v>97</v>
      </c>
      <c r="U29" s="81" t="s">
        <v>84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N30" s="3" t="s">
        <v>96</v>
      </c>
      <c r="O30" s="81">
        <v>3</v>
      </c>
      <c r="P30" s="84">
        <v>1137650.02</v>
      </c>
      <c r="Q30" s="82" t="s">
        <v>81</v>
      </c>
      <c r="R30" s="82" t="s">
        <v>10</v>
      </c>
      <c r="S30" s="82" t="s">
        <v>10</v>
      </c>
      <c r="T30" s="81" t="s">
        <v>97</v>
      </c>
      <c r="U30" s="81" t="s">
        <v>84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N32" s="3" t="s">
        <v>98</v>
      </c>
      <c r="O32" s="120" t="s">
        <v>17</v>
      </c>
      <c r="P32"/>
      <c r="Q32"/>
      <c r="R32"/>
      <c r="S32"/>
      <c r="T32"/>
      <c r="U32"/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4:55" ht="20.100000000000001" customHeight="1" thickBot="1">
      <c r="N33" s="3" t="s">
        <v>98</v>
      </c>
      <c r="O33" s="80" t="s">
        <v>13</v>
      </c>
      <c r="P33" s="80" t="s">
        <v>14</v>
      </c>
      <c r="Q33" s="80" t="s">
        <v>3</v>
      </c>
      <c r="R33" s="80" t="s">
        <v>4</v>
      </c>
      <c r="S33" s="80" t="s">
        <v>5</v>
      </c>
      <c r="T33" s="80" t="s">
        <v>15</v>
      </c>
      <c r="U33" s="80" t="s">
        <v>16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4:55" ht="20.100000000000001" customHeight="1" thickBot="1">
      <c r="N34" s="3" t="s">
        <v>98</v>
      </c>
      <c r="O34" s="77" t="s">
        <v>94</v>
      </c>
      <c r="P34" s="79">
        <v>401879.78</v>
      </c>
      <c r="Q34" s="78" t="s">
        <v>81</v>
      </c>
      <c r="R34" s="78" t="s">
        <v>10</v>
      </c>
      <c r="S34" s="78" t="s">
        <v>10</v>
      </c>
      <c r="T34" s="77" t="s">
        <v>99</v>
      </c>
      <c r="U34" s="77" t="s">
        <v>83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4:55" ht="20.100000000000001" customHeight="1" thickBot="1">
      <c r="N35" s="3" t="s">
        <v>98</v>
      </c>
      <c r="O35" s="81">
        <v>1</v>
      </c>
      <c r="P35" s="84">
        <v>782350.06</v>
      </c>
      <c r="Q35" s="82" t="s">
        <v>81</v>
      </c>
      <c r="R35" s="82" t="s">
        <v>10</v>
      </c>
      <c r="S35" s="82" t="s">
        <v>10</v>
      </c>
      <c r="T35" s="81" t="s">
        <v>99</v>
      </c>
      <c r="U35" s="81" t="s">
        <v>84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4:55" ht="20.100000000000001" customHeight="1" thickBot="1">
      <c r="N36" s="3" t="s">
        <v>98</v>
      </c>
      <c r="O36" s="81">
        <v>2</v>
      </c>
      <c r="P36" s="84">
        <v>826239.9</v>
      </c>
      <c r="Q36" s="82" t="s">
        <v>81</v>
      </c>
      <c r="R36" s="82" t="s">
        <v>10</v>
      </c>
      <c r="S36" s="82" t="s">
        <v>10</v>
      </c>
      <c r="T36" s="81" t="s">
        <v>99</v>
      </c>
      <c r="U36" s="81" t="s">
        <v>84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4:55" ht="20.100000000000001" customHeight="1" thickBot="1">
      <c r="N37" s="3" t="s">
        <v>98</v>
      </c>
      <c r="O37" s="81">
        <v>3</v>
      </c>
      <c r="P37" s="84">
        <v>872591.95</v>
      </c>
      <c r="Q37" s="82" t="s">
        <v>81</v>
      </c>
      <c r="R37" s="82" t="s">
        <v>10</v>
      </c>
      <c r="S37" s="82" t="s">
        <v>10</v>
      </c>
      <c r="T37" s="81" t="s">
        <v>99</v>
      </c>
      <c r="U37" s="81" t="s">
        <v>84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4:55" ht="20.100000000000001" customHeight="1" thickBot="1">
      <c r="N38" s="3" t="s">
        <v>98</v>
      </c>
      <c r="O38" s="81">
        <v>4</v>
      </c>
      <c r="P38" s="84">
        <v>921544.36</v>
      </c>
      <c r="Q38" s="82" t="s">
        <v>81</v>
      </c>
      <c r="R38" s="82" t="s">
        <v>10</v>
      </c>
      <c r="S38" s="82" t="s">
        <v>10</v>
      </c>
      <c r="T38" s="81" t="s">
        <v>99</v>
      </c>
      <c r="U38" s="81" t="s">
        <v>84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14:55" ht="20.100000000000001" customHeight="1" thickBot="1">
      <c r="N39" s="3" t="s">
        <v>98</v>
      </c>
      <c r="O39" s="81">
        <v>5</v>
      </c>
      <c r="P39" s="84">
        <v>973243</v>
      </c>
      <c r="Q39" s="82" t="s">
        <v>81</v>
      </c>
      <c r="R39" s="82" t="s">
        <v>10</v>
      </c>
      <c r="S39" s="82" t="s">
        <v>10</v>
      </c>
      <c r="T39" s="81" t="s">
        <v>99</v>
      </c>
      <c r="U39" s="81" t="s">
        <v>84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4:55" ht="20.100000000000001" customHeight="1" thickBot="1">
      <c r="N40" s="3" t="s">
        <v>98</v>
      </c>
      <c r="O40" s="81">
        <v>6</v>
      </c>
      <c r="P40" s="84">
        <v>1027841.93</v>
      </c>
      <c r="Q40" s="82" t="s">
        <v>81</v>
      </c>
      <c r="R40" s="82" t="s">
        <v>10</v>
      </c>
      <c r="S40" s="82" t="s">
        <v>10</v>
      </c>
      <c r="T40" s="81" t="s">
        <v>99</v>
      </c>
      <c r="U40" s="81" t="s">
        <v>84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4:55" ht="20.100000000000001" customHeight="1" thickBot="1">
      <c r="N41" s="3" t="s">
        <v>98</v>
      </c>
      <c r="O41" s="81">
        <v>7</v>
      </c>
      <c r="P41" s="84">
        <v>1085503.8700000001</v>
      </c>
      <c r="Q41" s="82" t="s">
        <v>81</v>
      </c>
      <c r="R41" s="82" t="s">
        <v>10</v>
      </c>
      <c r="S41" s="82" t="s">
        <v>10</v>
      </c>
      <c r="T41" s="81" t="s">
        <v>99</v>
      </c>
      <c r="U41" s="81" t="s">
        <v>84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4:55" ht="20.100000000000001" customHeight="1" thickBot="1">
      <c r="N42" s="3" t="s">
        <v>98</v>
      </c>
      <c r="O42" s="81">
        <v>8</v>
      </c>
      <c r="P42" s="84">
        <v>1146400.67</v>
      </c>
      <c r="Q42" s="82" t="s">
        <v>81</v>
      </c>
      <c r="R42" s="82" t="s">
        <v>10</v>
      </c>
      <c r="S42" s="82" t="s">
        <v>10</v>
      </c>
      <c r="T42" s="81" t="s">
        <v>99</v>
      </c>
      <c r="U42" s="81" t="s">
        <v>84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4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14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4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4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4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4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2" activePane="bottomLeft" state="frozen"/>
      <selection activeCell="B1" sqref="B1"/>
      <selection pane="bottomLeft" activeCell="J41" sqref="J41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46" t="s">
        <v>30</v>
      </c>
      <c r="D1" s="146"/>
      <c r="E1" s="146"/>
      <c r="F1" s="146"/>
      <c r="G1" s="146"/>
      <c r="H1" s="146"/>
      <c r="K1" s="67">
        <f>'Resumen Mail'!B7</f>
        <v>45261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58">
        <v>1</v>
      </c>
      <c r="D3" s="160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59"/>
      <c r="D4" s="161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58">
        <v>2</v>
      </c>
      <c r="D5" s="160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59"/>
      <c r="D6" s="161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58">
        <v>3</v>
      </c>
      <c r="D7" s="160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59"/>
      <c r="D8" s="161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58">
        <v>4</v>
      </c>
      <c r="D9" s="160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59"/>
      <c r="D10" s="161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58">
        <v>1</v>
      </c>
      <c r="D13" s="160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59"/>
      <c r="D14" s="161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62">
        <v>2</v>
      </c>
      <c r="D15" s="164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63"/>
      <c r="D16" s="165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62">
        <v>3</v>
      </c>
      <c r="D17" s="164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63"/>
      <c r="D18" s="165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62">
        <v>4</v>
      </c>
      <c r="D19" s="164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63"/>
      <c r="D20" s="165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t="15.75" thickBot="1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24.75" thickBot="1">
      <c r="A22" s="10" t="str">
        <f t="shared" si="1"/>
        <v>R713273 Pago a Cuenta</v>
      </c>
      <c r="B22" s="3" t="s">
        <v>93</v>
      </c>
      <c r="C22" s="110" t="s">
        <v>94</v>
      </c>
      <c r="D22" s="111">
        <v>412822.7</v>
      </c>
      <c r="E22" s="112" t="s">
        <v>85</v>
      </c>
      <c r="F22" s="112" t="s">
        <v>85</v>
      </c>
      <c r="G22" s="111">
        <v>412822.7</v>
      </c>
      <c r="H22" s="113">
        <v>45093</v>
      </c>
      <c r="I22" s="40">
        <v>45093</v>
      </c>
      <c r="J22" s="29">
        <f t="shared" si="3"/>
        <v>45078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412822.7</v>
      </c>
    </row>
    <row r="23" spans="1:14" ht="15.75" thickBot="1">
      <c r="A23" s="10" t="str">
        <f t="shared" si="1"/>
        <v>R713273 1</v>
      </c>
      <c r="B23" s="3" t="s">
        <v>93</v>
      </c>
      <c r="C23" s="154">
        <v>1</v>
      </c>
      <c r="D23" s="156">
        <v>2473202.5499999998</v>
      </c>
      <c r="E23" s="111">
        <v>440027.72</v>
      </c>
      <c r="F23" s="112" t="s">
        <v>85</v>
      </c>
      <c r="G23" s="111">
        <v>2913230.27</v>
      </c>
      <c r="H23" s="113">
        <v>45123</v>
      </c>
      <c r="I23" s="40">
        <v>45123</v>
      </c>
      <c r="J23" s="29">
        <f t="shared" si="3"/>
        <v>45108</v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2473202.5499999998</v>
      </c>
    </row>
    <row r="24" spans="1:14" ht="15.75" thickBot="1">
      <c r="A24" s="10" t="str">
        <f t="shared" si="1"/>
        <v>R713273 1</v>
      </c>
      <c r="B24" s="3" t="s">
        <v>93</v>
      </c>
      <c r="C24" s="155"/>
      <c r="D24" s="157"/>
      <c r="E24" s="86">
        <v>440027.72</v>
      </c>
      <c r="F24" s="86">
        <v>57390.64</v>
      </c>
      <c r="G24" s="86">
        <v>2970620.91</v>
      </c>
      <c r="H24" s="87">
        <v>45133</v>
      </c>
      <c r="J24" s="29" t="str">
        <f t="shared" si="3"/>
        <v>-</v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2473202.5499999998</v>
      </c>
    </row>
    <row r="25" spans="1:14" ht="15.75" thickBot="1">
      <c r="A25" s="10" t="str">
        <f t="shared" si="1"/>
        <v>R713273 2</v>
      </c>
      <c r="B25" s="3" t="s">
        <v>93</v>
      </c>
      <c r="C25" s="150">
        <v>2</v>
      </c>
      <c r="D25" s="152">
        <v>2611949.2200000002</v>
      </c>
      <c r="E25" s="115">
        <v>301281.05</v>
      </c>
      <c r="F25" s="116" t="s">
        <v>85</v>
      </c>
      <c r="G25" s="115">
        <v>2913230.27</v>
      </c>
      <c r="H25" s="117">
        <v>45154</v>
      </c>
      <c r="I25" s="40">
        <v>45154</v>
      </c>
      <c r="J25" s="29">
        <f t="shared" si="3"/>
        <v>45139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2611949.2200000002</v>
      </c>
    </row>
    <row r="26" spans="1:14" ht="15.75" thickBot="1">
      <c r="A26" s="10" t="str">
        <f t="shared" si="1"/>
        <v>R713273 2</v>
      </c>
      <c r="B26" s="3" t="s">
        <v>93</v>
      </c>
      <c r="C26" s="151"/>
      <c r="D26" s="153"/>
      <c r="E26" s="118">
        <v>301281.05</v>
      </c>
      <c r="F26" s="118">
        <v>57390.64</v>
      </c>
      <c r="G26" s="118">
        <v>2970620.91</v>
      </c>
      <c r="H26" s="119">
        <v>45164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2611949.2200000002</v>
      </c>
    </row>
    <row r="27" spans="1:14" ht="15.75" thickBot="1">
      <c r="A27" s="10" t="str">
        <f t="shared" si="1"/>
        <v>R713273 3</v>
      </c>
      <c r="B27" s="3" t="s">
        <v>93</v>
      </c>
      <c r="C27" s="154">
        <v>3</v>
      </c>
      <c r="D27" s="156">
        <v>2758479.56</v>
      </c>
      <c r="E27" s="111">
        <v>154750.71</v>
      </c>
      <c r="F27" s="112" t="s">
        <v>85</v>
      </c>
      <c r="G27" s="111">
        <v>2913230.27</v>
      </c>
      <c r="H27" s="113">
        <v>45185</v>
      </c>
      <c r="I27" s="40">
        <v>45185</v>
      </c>
      <c r="J27" s="29">
        <f t="shared" si="3"/>
        <v>45170</v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2758479.56</v>
      </c>
    </row>
    <row r="28" spans="1:14" ht="15.75" thickBot="1">
      <c r="A28" s="10" t="str">
        <f t="shared" si="1"/>
        <v>R713273 3</v>
      </c>
      <c r="B28" s="3" t="s">
        <v>93</v>
      </c>
      <c r="C28" s="155"/>
      <c r="D28" s="157"/>
      <c r="E28" s="86">
        <v>154750.71</v>
      </c>
      <c r="F28" s="86">
        <v>57390.64</v>
      </c>
      <c r="G28" s="86">
        <v>2970620.91</v>
      </c>
      <c r="H28" s="87">
        <v>45195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2758479.56</v>
      </c>
    </row>
    <row r="29" spans="1:14" ht="15.75" thickBot="1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24.75" thickBot="1">
      <c r="A30" s="10" t="str">
        <f t="shared" si="1"/>
        <v>R938772 Pago a Cuenta</v>
      </c>
      <c r="B30" s="3" t="s">
        <v>96</v>
      </c>
      <c r="C30" s="110" t="s">
        <v>94</v>
      </c>
      <c r="D30" s="111">
        <v>170256.02</v>
      </c>
      <c r="E30" s="112" t="s">
        <v>85</v>
      </c>
      <c r="F30" s="112" t="s">
        <v>85</v>
      </c>
      <c r="G30" s="111">
        <v>170256.02</v>
      </c>
      <c r="H30" s="113">
        <v>45121</v>
      </c>
      <c r="I30" s="40">
        <v>45121</v>
      </c>
      <c r="J30" s="29">
        <f t="shared" si="3"/>
        <v>45108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170256.02</v>
      </c>
    </row>
    <row r="31" spans="1:14" ht="15.75" thickBot="1">
      <c r="A31" s="10" t="str">
        <f t="shared" si="1"/>
        <v>R938772 1</v>
      </c>
      <c r="B31" s="3" t="s">
        <v>96</v>
      </c>
      <c r="C31" s="150">
        <v>1</v>
      </c>
      <c r="D31" s="152">
        <v>1019996.3</v>
      </c>
      <c r="E31" s="115">
        <v>181475.89</v>
      </c>
      <c r="F31" s="116" t="s">
        <v>85</v>
      </c>
      <c r="G31" s="115">
        <v>1201472.19</v>
      </c>
      <c r="H31" s="117">
        <v>45154</v>
      </c>
      <c r="I31" s="40">
        <v>45154</v>
      </c>
      <c r="J31" s="29">
        <f t="shared" si="3"/>
        <v>45139</v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1019996.3</v>
      </c>
    </row>
    <row r="32" spans="1:14" ht="15.75" thickBot="1">
      <c r="A32" s="10" t="str">
        <f t="shared" si="1"/>
        <v>R938772 1</v>
      </c>
      <c r="B32" s="3" t="s">
        <v>96</v>
      </c>
      <c r="C32" s="151"/>
      <c r="D32" s="153"/>
      <c r="E32" s="118">
        <v>181475.89</v>
      </c>
      <c r="F32" s="118">
        <v>23669</v>
      </c>
      <c r="G32" s="118">
        <v>1225141.19</v>
      </c>
      <c r="H32" s="119">
        <v>45164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1019996.3</v>
      </c>
    </row>
    <row r="33" spans="1:14" ht="15.75" thickBot="1">
      <c r="A33" s="10" t="str">
        <f t="shared" si="1"/>
        <v>R938772 2</v>
      </c>
      <c r="B33" s="3" t="s">
        <v>96</v>
      </c>
      <c r="C33" s="154">
        <v>2</v>
      </c>
      <c r="D33" s="156">
        <v>1077218.0900000001</v>
      </c>
      <c r="E33" s="111">
        <v>124254.1</v>
      </c>
      <c r="F33" s="112" t="s">
        <v>85</v>
      </c>
      <c r="G33" s="111">
        <v>1201472.19</v>
      </c>
      <c r="H33" s="113">
        <v>45185</v>
      </c>
      <c r="I33" s="40">
        <v>45185</v>
      </c>
      <c r="J33" s="29">
        <f t="shared" si="3"/>
        <v>45170</v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1077218.0900000001</v>
      </c>
    </row>
    <row r="34" spans="1:14" ht="15.75" thickBot="1">
      <c r="A34" s="10" t="str">
        <f t="shared" si="1"/>
        <v>R938772 2</v>
      </c>
      <c r="B34" s="3" t="s">
        <v>96</v>
      </c>
      <c r="C34" s="155"/>
      <c r="D34" s="157"/>
      <c r="E34" s="86">
        <v>124254.1</v>
      </c>
      <c r="F34" s="86">
        <v>23669</v>
      </c>
      <c r="G34" s="86">
        <v>1225141.19</v>
      </c>
      <c r="H34" s="87">
        <v>45195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1077218.0900000001</v>
      </c>
    </row>
    <row r="35" spans="1:14" ht="15.75" thickBot="1">
      <c r="A35" s="10" t="str">
        <f t="shared" si="1"/>
        <v>R938772 3</v>
      </c>
      <c r="B35" s="3" t="s">
        <v>96</v>
      </c>
      <c r="C35" s="154">
        <v>3</v>
      </c>
      <c r="D35" s="156">
        <v>1137650.02</v>
      </c>
      <c r="E35" s="111">
        <v>63822.17</v>
      </c>
      <c r="F35" s="112" t="s">
        <v>85</v>
      </c>
      <c r="G35" s="111">
        <v>1201472.19</v>
      </c>
      <c r="H35" s="113">
        <v>45215</v>
      </c>
      <c r="I35" s="40">
        <v>45215</v>
      </c>
      <c r="J35" s="29">
        <f t="shared" si="3"/>
        <v>45200</v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1137650.02</v>
      </c>
    </row>
    <row r="36" spans="1:14" ht="15.75" thickBot="1">
      <c r="A36" s="10" t="str">
        <f t="shared" si="1"/>
        <v>R938772 3</v>
      </c>
      <c r="B36" s="3" t="s">
        <v>96</v>
      </c>
      <c r="C36" s="155"/>
      <c r="D36" s="157"/>
      <c r="E36" s="86">
        <v>63822.17</v>
      </c>
      <c r="F36" s="86">
        <v>23669</v>
      </c>
      <c r="G36" s="86">
        <v>1225141.19</v>
      </c>
      <c r="H36" s="87">
        <v>45225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1137650.02</v>
      </c>
    </row>
    <row r="37" spans="1:14" ht="15.75" thickBot="1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ht="24.75" thickBot="1">
      <c r="A38" s="10" t="str">
        <f t="shared" si="1"/>
        <v>S494413 Pago a Cuenta</v>
      </c>
      <c r="B38" s="3" t="s">
        <v>98</v>
      </c>
      <c r="C38" s="110" t="s">
        <v>94</v>
      </c>
      <c r="D38" s="111">
        <v>401879.78</v>
      </c>
      <c r="E38" s="112" t="s">
        <v>85</v>
      </c>
      <c r="F38" s="112" t="s">
        <v>85</v>
      </c>
      <c r="G38" s="111">
        <v>401879.78</v>
      </c>
      <c r="H38" s="113">
        <v>45251</v>
      </c>
      <c r="I38" s="40">
        <v>45251</v>
      </c>
      <c r="J38" s="29">
        <f t="shared" si="3"/>
        <v>45231</v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401879.78</v>
      </c>
    </row>
    <row r="39" spans="1:14" ht="15.75" thickBot="1">
      <c r="A39" s="10" t="str">
        <f t="shared" si="1"/>
        <v>S494413 1</v>
      </c>
      <c r="B39" s="3" t="s">
        <v>98</v>
      </c>
      <c r="C39" s="154">
        <v>1</v>
      </c>
      <c r="D39" s="156">
        <v>782350.06</v>
      </c>
      <c r="E39" s="111">
        <v>428363.65</v>
      </c>
      <c r="F39" s="112" t="s">
        <v>85</v>
      </c>
      <c r="G39" s="111">
        <v>1210713.71</v>
      </c>
      <c r="H39" s="113">
        <v>45276</v>
      </c>
      <c r="I39" s="40">
        <v>45276</v>
      </c>
      <c r="J39" s="29">
        <f t="shared" si="3"/>
        <v>45261</v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782350.06</v>
      </c>
    </row>
    <row r="40" spans="1:14" ht="15.75" thickBot="1">
      <c r="A40" s="10" t="str">
        <f t="shared" si="1"/>
        <v>S494413 1</v>
      </c>
      <c r="B40" s="3" t="s">
        <v>98</v>
      </c>
      <c r="C40" s="155"/>
      <c r="D40" s="157"/>
      <c r="E40" s="86">
        <v>428363.65</v>
      </c>
      <c r="F40" s="86">
        <v>23851.06</v>
      </c>
      <c r="G40" s="86">
        <v>1234564.77</v>
      </c>
      <c r="H40" s="87">
        <v>45286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782350.06</v>
      </c>
    </row>
    <row r="41" spans="1:14" ht="15.75" thickBot="1">
      <c r="A41" s="10" t="str">
        <f t="shared" si="1"/>
        <v>S494413 2</v>
      </c>
      <c r="B41" s="3" t="s">
        <v>98</v>
      </c>
      <c r="C41" s="139">
        <v>2</v>
      </c>
      <c r="D41" s="148">
        <v>826239.9</v>
      </c>
      <c r="E41" s="86">
        <v>384473.81</v>
      </c>
      <c r="F41" s="95" t="s">
        <v>85</v>
      </c>
      <c r="G41" s="86">
        <v>1210713.71</v>
      </c>
      <c r="H41" s="87">
        <v>45307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826239.9</v>
      </c>
    </row>
    <row r="42" spans="1:14" ht="15.75" thickBot="1">
      <c r="A42" s="10" t="str">
        <f t="shared" ref="A42:A105" si="4">B42&amp;" "&amp;IF(C42="",C41,C42)</f>
        <v>S494413 2</v>
      </c>
      <c r="B42" s="3" t="s">
        <v>98</v>
      </c>
      <c r="C42" s="141"/>
      <c r="D42" s="149"/>
      <c r="E42" s="86">
        <v>384473.81</v>
      </c>
      <c r="F42" s="86">
        <v>23851.06</v>
      </c>
      <c r="G42" s="86">
        <v>1234564.77</v>
      </c>
      <c r="H42" s="87">
        <v>45317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826239.9</v>
      </c>
    </row>
    <row r="43" spans="1:14" ht="15.75" thickBot="1">
      <c r="A43" s="10" t="str">
        <f t="shared" si="4"/>
        <v>S494413 3</v>
      </c>
      <c r="B43" s="3" t="s">
        <v>98</v>
      </c>
      <c r="C43" s="139">
        <v>3</v>
      </c>
      <c r="D43" s="148">
        <v>872591.95</v>
      </c>
      <c r="E43" s="86">
        <v>338121.76</v>
      </c>
      <c r="F43" s="95" t="s">
        <v>85</v>
      </c>
      <c r="G43" s="86">
        <v>1210713.71</v>
      </c>
      <c r="H43" s="87">
        <v>45338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872591.95</v>
      </c>
    </row>
    <row r="44" spans="1:14" ht="15.75" thickBot="1">
      <c r="A44" s="10" t="str">
        <f t="shared" si="4"/>
        <v>S494413 3</v>
      </c>
      <c r="B44" s="3" t="s">
        <v>98</v>
      </c>
      <c r="C44" s="141"/>
      <c r="D44" s="149"/>
      <c r="E44" s="86">
        <v>338121.76</v>
      </c>
      <c r="F44" s="86">
        <v>23851.06</v>
      </c>
      <c r="G44" s="86">
        <v>1234564.77</v>
      </c>
      <c r="H44" s="87">
        <v>45348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872591.95</v>
      </c>
    </row>
    <row r="45" spans="1:14" ht="15.75" thickBot="1">
      <c r="A45" s="10" t="str">
        <f t="shared" si="4"/>
        <v>S494413 4</v>
      </c>
      <c r="B45" s="3" t="s">
        <v>98</v>
      </c>
      <c r="C45" s="139">
        <v>4</v>
      </c>
      <c r="D45" s="148">
        <v>921544.36</v>
      </c>
      <c r="E45" s="86">
        <v>289169.34999999998</v>
      </c>
      <c r="F45" s="95" t="s">
        <v>85</v>
      </c>
      <c r="G45" s="86">
        <v>1210713.71</v>
      </c>
      <c r="H45" s="87">
        <v>45367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921544.36</v>
      </c>
    </row>
    <row r="46" spans="1:14" ht="15.75" thickBot="1">
      <c r="A46" s="10" t="str">
        <f t="shared" si="4"/>
        <v>S494413 4</v>
      </c>
      <c r="B46" s="3" t="s">
        <v>98</v>
      </c>
      <c r="C46" s="141"/>
      <c r="D46" s="149"/>
      <c r="E46" s="86">
        <v>289169.34999999998</v>
      </c>
      <c r="F46" s="86">
        <v>23851.06</v>
      </c>
      <c r="G46" s="86">
        <v>1234564.77</v>
      </c>
      <c r="H46" s="87">
        <v>45377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921544.36</v>
      </c>
    </row>
    <row r="47" spans="1:14" ht="15.75" thickBot="1">
      <c r="A47" s="10" t="str">
        <f t="shared" si="4"/>
        <v>S494413 5</v>
      </c>
      <c r="B47" s="3" t="s">
        <v>98</v>
      </c>
      <c r="C47" s="139">
        <v>5</v>
      </c>
      <c r="D47" s="148">
        <v>973243</v>
      </c>
      <c r="E47" s="86">
        <v>237470.71</v>
      </c>
      <c r="F47" s="95" t="s">
        <v>85</v>
      </c>
      <c r="G47" s="86">
        <v>1210713.71</v>
      </c>
      <c r="H47" s="87">
        <v>45398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973243</v>
      </c>
    </row>
    <row r="48" spans="1:14" ht="15.75" thickBot="1">
      <c r="A48" s="10" t="str">
        <f t="shared" si="4"/>
        <v>S494413 5</v>
      </c>
      <c r="B48" s="3" t="s">
        <v>98</v>
      </c>
      <c r="C48" s="141"/>
      <c r="D48" s="149"/>
      <c r="E48" s="86">
        <v>237470.71</v>
      </c>
      <c r="F48" s="86">
        <v>23851.06</v>
      </c>
      <c r="G48" s="86">
        <v>1234564.77</v>
      </c>
      <c r="H48" s="87">
        <v>45408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973243</v>
      </c>
    </row>
    <row r="49" spans="1:14" ht="15.75" thickBot="1">
      <c r="A49" s="10" t="str">
        <f t="shared" si="4"/>
        <v>S494413 6</v>
      </c>
      <c r="B49" s="3" t="s">
        <v>98</v>
      </c>
      <c r="C49" s="139">
        <v>6</v>
      </c>
      <c r="D49" s="148">
        <v>1027841.93</v>
      </c>
      <c r="E49" s="86">
        <v>182871.78</v>
      </c>
      <c r="F49" s="95" t="s">
        <v>85</v>
      </c>
      <c r="G49" s="86">
        <v>1210713.71</v>
      </c>
      <c r="H49" s="87">
        <v>45428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1027841.93</v>
      </c>
    </row>
    <row r="50" spans="1:14" ht="15.75" thickBot="1">
      <c r="A50" s="10" t="str">
        <f t="shared" si="4"/>
        <v>S494413 6</v>
      </c>
      <c r="B50" s="3" t="s">
        <v>98</v>
      </c>
      <c r="C50" s="141"/>
      <c r="D50" s="149"/>
      <c r="E50" s="86">
        <v>182871.78</v>
      </c>
      <c r="F50" s="86">
        <v>23851.06</v>
      </c>
      <c r="G50" s="86">
        <v>1234564.77</v>
      </c>
      <c r="H50" s="87">
        <v>45438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1027841.93</v>
      </c>
    </row>
    <row r="51" spans="1:14" ht="15.75" thickBot="1">
      <c r="A51" s="10" t="str">
        <f t="shared" si="4"/>
        <v>S494413 7</v>
      </c>
      <c r="B51" s="3" t="s">
        <v>98</v>
      </c>
      <c r="C51" s="139">
        <v>7</v>
      </c>
      <c r="D51" s="148">
        <v>1085503.8700000001</v>
      </c>
      <c r="E51" s="86">
        <v>125209.84</v>
      </c>
      <c r="F51" s="95" t="s">
        <v>85</v>
      </c>
      <c r="G51" s="86">
        <v>1210713.71</v>
      </c>
      <c r="H51" s="87">
        <v>45459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1085503.8700000001</v>
      </c>
    </row>
    <row r="52" spans="1:14" ht="15.75" thickBot="1">
      <c r="A52" s="10" t="str">
        <f t="shared" si="4"/>
        <v>S494413 7</v>
      </c>
      <c r="B52" s="3" t="s">
        <v>98</v>
      </c>
      <c r="C52" s="141"/>
      <c r="D52" s="149"/>
      <c r="E52" s="86">
        <v>125209.84</v>
      </c>
      <c r="F52" s="86">
        <v>23851.06</v>
      </c>
      <c r="G52" s="86">
        <v>1234564.77</v>
      </c>
      <c r="H52" s="87">
        <v>45469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1085503.8700000001</v>
      </c>
    </row>
    <row r="53" spans="1:14" ht="15.75" thickBot="1">
      <c r="A53" s="10" t="str">
        <f t="shared" si="4"/>
        <v>S494413 8</v>
      </c>
      <c r="B53" s="3" t="s">
        <v>98</v>
      </c>
      <c r="C53" s="139">
        <v>8</v>
      </c>
      <c r="D53" s="148">
        <v>1146400.67</v>
      </c>
      <c r="E53" s="86">
        <v>64313.04</v>
      </c>
      <c r="F53" s="95" t="s">
        <v>85</v>
      </c>
      <c r="G53" s="86">
        <v>1210713.71</v>
      </c>
      <c r="H53" s="87">
        <v>45489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1146400.67</v>
      </c>
    </row>
    <row r="54" spans="1:14" ht="15.75" thickBot="1">
      <c r="A54" s="10" t="str">
        <f t="shared" si="4"/>
        <v>S494413 8</v>
      </c>
      <c r="B54" s="3" t="s">
        <v>98</v>
      </c>
      <c r="C54" s="141"/>
      <c r="D54" s="149"/>
      <c r="E54" s="86">
        <v>64313.04</v>
      </c>
      <c r="F54" s="86">
        <v>23851.06</v>
      </c>
      <c r="G54" s="86">
        <v>1234564.77</v>
      </c>
      <c r="H54" s="87">
        <v>45499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1146400.67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45">
    <mergeCell ref="C23:C24"/>
    <mergeCell ref="D23:D24"/>
    <mergeCell ref="C25:C26"/>
    <mergeCell ref="D25:D26"/>
    <mergeCell ref="C27:C28"/>
    <mergeCell ref="D27:D28"/>
    <mergeCell ref="C19:C20"/>
    <mergeCell ref="D19:D20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31:C32"/>
    <mergeCell ref="D31:D32"/>
    <mergeCell ref="C33:C34"/>
    <mergeCell ref="D33:D34"/>
    <mergeCell ref="C35:C36"/>
    <mergeCell ref="D35:D36"/>
    <mergeCell ref="C39:C40"/>
    <mergeCell ref="D39:D40"/>
    <mergeCell ref="C41:C42"/>
    <mergeCell ref="D41:D42"/>
    <mergeCell ref="C43:C44"/>
    <mergeCell ref="D43:D44"/>
    <mergeCell ref="C51:C52"/>
    <mergeCell ref="D51:D52"/>
    <mergeCell ref="C53:C54"/>
    <mergeCell ref="D53:D54"/>
    <mergeCell ref="C45:C46"/>
    <mergeCell ref="D45:D46"/>
    <mergeCell ref="C47:C48"/>
    <mergeCell ref="D47:D48"/>
    <mergeCell ref="C49:C50"/>
    <mergeCell ref="D49:D5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F19" sqref="F1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45261</v>
      </c>
      <c r="C7" s="28">
        <f>SUMIF(SUSS!H:H,'Control de pagos'!K1,SUSS!I:I)</f>
        <v>113277.2</v>
      </c>
      <c r="D7" s="28">
        <f>'Control de pagos'!K2</f>
        <v>0</v>
      </c>
      <c r="E7" s="41">
        <f>C7+D7</f>
        <v>113277.2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R713273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R938772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 t="str">
        <f>Descripción!B58</f>
        <v>S494413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2024-01-15T11:56:14Z</dcterms:modified>
</cp:coreProperties>
</file>