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O43" i="3"/>
  <c r="S43"/>
  <c r="H43" l="1"/>
  <c r="I43"/>
  <c r="J43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0"/>
  <c r="I50"/>
  <c r="J50"/>
  <c r="H51"/>
  <c r="I51"/>
  <c r="J51"/>
  <c r="H52"/>
  <c r="I52"/>
  <c r="J52"/>
  <c r="H53"/>
  <c r="I53"/>
  <c r="J53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H61"/>
  <c r="I61"/>
  <c r="J61"/>
  <c r="H62"/>
  <c r="I62"/>
  <c r="J62"/>
  <c r="H63"/>
  <c r="I63"/>
  <c r="J63"/>
  <c r="H64"/>
  <c r="I64"/>
  <c r="J64"/>
  <c r="H65"/>
  <c r="I65"/>
  <c r="J65"/>
  <c r="H66"/>
  <c r="I66"/>
  <c r="J66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4"/>
  <c r="L26"/>
  <c r="L28"/>
  <c r="L29"/>
  <c r="L32"/>
  <c r="L34"/>
  <c r="L36"/>
  <c r="L37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E28"/>
  <c r="F28" s="1"/>
  <c r="E27"/>
  <c r="F27" s="1"/>
  <c r="E26"/>
  <c r="E25"/>
  <c r="E24"/>
  <c r="F24" s="1"/>
  <c r="E23"/>
  <c r="E22"/>
  <c r="E21"/>
  <c r="E20"/>
  <c r="F20" s="1"/>
  <c r="E19"/>
  <c r="F19" s="1"/>
  <c r="G19" s="1"/>
  <c r="E18"/>
  <c r="E17"/>
  <c r="E16"/>
  <c r="F16" s="1"/>
  <c r="E15"/>
  <c r="F15" s="1"/>
  <c r="E14"/>
  <c r="E13"/>
  <c r="E12"/>
  <c r="F12" s="1"/>
  <c r="G12" s="1"/>
  <c r="E11"/>
  <c r="F11" s="1"/>
  <c r="E10"/>
  <c r="E9"/>
  <c r="C7"/>
  <c r="F23"/>
  <c r="F21" l="1"/>
  <c r="G21" s="1"/>
  <c r="F9"/>
  <c r="G9" s="1"/>
  <c r="F13"/>
  <c r="G13" s="1"/>
  <c r="F17"/>
  <c r="G17" s="1"/>
  <c r="F25"/>
  <c r="G25" s="1"/>
  <c r="F8"/>
  <c r="G8" s="1"/>
  <c r="G16"/>
  <c r="G24"/>
  <c r="G20"/>
  <c r="G15"/>
  <c r="G23"/>
  <c r="G27"/>
  <c r="G28"/>
  <c r="F22"/>
  <c r="G22" s="1"/>
  <c r="F26"/>
  <c r="G26" s="1"/>
  <c r="F10"/>
  <c r="G10" s="1"/>
  <c r="F14"/>
  <c r="G14" s="1"/>
  <c r="F7"/>
  <c r="G7" s="1"/>
  <c r="G11"/>
  <c r="F18"/>
  <c r="G18" s="1"/>
  <c r="C29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I19" s="1"/>
  <c r="F29" i="7"/>
  <c r="R29" i="3"/>
  <c r="H136" i="6"/>
  <c r="H110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39" i="2" l="1"/>
  <c r="L38"/>
  <c r="L27"/>
  <c r="L33"/>
  <c r="L35"/>
  <c r="L31"/>
  <c r="L30"/>
  <c r="L25"/>
  <c r="L23"/>
  <c r="L22"/>
  <c r="L9"/>
  <c r="L13"/>
  <c r="L17"/>
  <c r="L15"/>
  <c r="L19"/>
  <c r="L7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<sst xmlns="http://schemas.openxmlformats.org/spreadsheetml/2006/main" count="848" uniqueCount="105">
  <si>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</si>
  <si>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</si>
  <si>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</si>
  <si>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</si>
  <si>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</si>
  <si>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</si>
  <si>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</si>
  <si>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</si>
  <si>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</si>
  <si>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</si>
  <si>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</si>
  <si>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</si>
  <si>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</si>
  <si>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</si>
  <si>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</si>
  <si>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</si>
  <si>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</si>
  <si>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</si>
  <si>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</si>
  <si>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</si>
  <si>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</si>
  <si>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</si>
  <si>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</si>
  <si>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</si>
  <si>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</si>
  <si>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</si>
  <si>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</si>
  <si>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</si>
  <si>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</si>
  <si>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</si>
  <si>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</si>
  <si>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</si>
  <si>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</si>
  <si>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</si>
  <si>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</si>
  <si>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</si>
  <si>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</si>
  <si>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</si>
  <si>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</si>
  <si>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</si>
  <si>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</si>
  <si>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</si>
  <si>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</si>
  <si>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</si>
  <si>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</si>
  <si>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</si>
  <si>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</si>
  <si>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</si>
  <si>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</si>
  <si>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</si>
  <si>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</si>
  <si>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</si>
  <si>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</si>
  <si>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</si>
  <si>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</si>
  <si>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</si>
  <si>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</si>
  <si>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</si>
  <si>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</si>
  <si>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</si>
  <si>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</si>
  <si>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</si>
  <si>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</si>
  <si>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</si>
  <si>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</si>
  <si>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</si>
  <si>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</si>
  <si>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</si>
  <si>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</si>
  <si>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</si>
  <si>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</si>
  <si>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</si>
  <si>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</si>
  <si>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</si>
  <si>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</si>
  <si>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</si>
  <si>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</si>
  <si>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</si>
  <si>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</si>
  <si>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</si>
  <si>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</si>
  <si>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</si>
  <si>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</si>
  <si>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</si>
  <si>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</si>
  <si>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</si>
  <si>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</si>
  <si>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</si>
  <si>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</si>
  <si>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</si>
  <si>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</si>
  <si>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</si>
  <si>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</si>
  <si>
    <t>R713273</t>
  </si>
  <si>
    <t>Pago a Cuenta</t>
  </si>
  <si>
    <t>2023/5</t>
  </si>
  <si>
    <t>R938772</t>
  </si>
  <si>
    <t>2023/6</t>
  </si>
  <si>
    <t>S494413</t>
  </si>
  <si>
    <t>2023/10</t>
  </si>
  <si>
    <t>S672168</t>
  </si>
  <si>
    <t>S685544</t>
  </si>
  <si>
    <t>Ganancias Sociedades</t>
  </si>
  <si>
    <t>2023/0</t>
  </si>
  <si>
    <t>2023/12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</si>
</sst>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66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wrapText="1" inden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wrapText="1" inden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left" wrapText="1" indent="1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66"/>
  <sheetViews>
    <sheetView workbookViewId="0">
      <pane ySplit="3" topLeftCell="A29" activePane="bottomLeft" state="frozen"/>
      <selection pane="bottomLeft" activeCell="F44" sqref="F4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48" t="s">
        <v>31</v>
      </c>
      <c r="C2" s="150" t="s">
        <v>60</v>
      </c>
      <c r="D2" s="150" t="s">
        <v>61</v>
      </c>
      <c r="E2" s="148" t="s">
        <v>39</v>
      </c>
      <c r="F2" s="148" t="s">
        <v>58</v>
      </c>
      <c r="G2" s="148" t="s">
        <v>62</v>
      </c>
      <c r="H2" s="152" t="s">
        <v>34</v>
      </c>
      <c r="I2" s="146" t="s">
        <v>32</v>
      </c>
      <c r="J2" s="154" t="s">
        <v>59</v>
      </c>
      <c r="L2" s="142" t="s">
        <v>40</v>
      </c>
      <c r="M2" s="144">
        <v>0.12</v>
      </c>
      <c r="N2" s="8" t="s">
        <v>43</v>
      </c>
    </row>
    <row r="3" spans="2:19" ht="15.75" thickBot="1">
      <c r="B3" s="149"/>
      <c r="C3" s="151"/>
      <c r="D3" s="151"/>
      <c r="E3" s="149"/>
      <c r="F3" s="149"/>
      <c r="G3" s="149"/>
      <c r="H3" s="153"/>
      <c r="I3" s="147"/>
      <c r="J3" s="155"/>
      <c r="L3" s="143"/>
      <c r="M3" s="145"/>
      <c r="N3" s="9">
        <f>AVERAGEIF(O:O,P1,O:O)</f>
        <v>0.11675270955845082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3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3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>
        <v>455337.75</v>
      </c>
      <c r="D35" s="35">
        <v>52811.65</v>
      </c>
      <c r="E35" s="7">
        <v>45078</v>
      </c>
      <c r="F35" s="5">
        <v>455337.75</v>
      </c>
      <c r="G35" s="6"/>
      <c r="H35" s="73">
        <f t="shared" si="2"/>
        <v>45047</v>
      </c>
      <c r="I35" s="36">
        <f t="shared" si="3"/>
        <v>52811.65</v>
      </c>
      <c r="J35" s="37">
        <f t="shared" si="4"/>
        <v>0</v>
      </c>
      <c r="N35" s="2"/>
      <c r="O35" s="12">
        <f t="shared" si="8"/>
        <v>0.11598346502129464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52811.65</v>
      </c>
    </row>
    <row r="36" spans="2:19">
      <c r="B36" s="31">
        <v>45078</v>
      </c>
      <c r="C36" s="34">
        <v>718854.66</v>
      </c>
      <c r="D36" s="35">
        <v>83334.66</v>
      </c>
      <c r="E36" s="7">
        <v>45117</v>
      </c>
      <c r="F36" s="5">
        <v>718854.66</v>
      </c>
      <c r="G36" s="6"/>
      <c r="H36" s="73">
        <f t="shared" si="2"/>
        <v>45078</v>
      </c>
      <c r="I36" s="36">
        <f t="shared" si="3"/>
        <v>83334.66</v>
      </c>
      <c r="J36" s="37">
        <f t="shared" si="4"/>
        <v>0</v>
      </c>
      <c r="N36" s="2"/>
      <c r="O36" s="12">
        <f t="shared" si="8"/>
        <v>0.11592699419935595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83334.66</v>
      </c>
    </row>
    <row r="37" spans="2:19">
      <c r="B37" s="31">
        <v>45108</v>
      </c>
      <c r="C37" s="34">
        <v>485745.86</v>
      </c>
      <c r="D37" s="35">
        <v>56359.73</v>
      </c>
      <c r="E37" s="7">
        <v>45145</v>
      </c>
      <c r="F37" s="5">
        <v>485745.86</v>
      </c>
      <c r="G37" s="6"/>
      <c r="H37" s="73">
        <f t="shared" si="2"/>
        <v>45108</v>
      </c>
      <c r="I37" s="36">
        <f t="shared" si="3"/>
        <v>56359.73</v>
      </c>
      <c r="J37" s="37">
        <f t="shared" si="4"/>
        <v>0</v>
      </c>
      <c r="N37" s="2"/>
      <c r="O37" s="12">
        <f t="shared" si="8"/>
        <v>0.11602719578505519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56359.73</v>
      </c>
    </row>
    <row r="38" spans="2:19">
      <c r="B38" s="31">
        <v>45139</v>
      </c>
      <c r="C38" s="34">
        <v>483226</v>
      </c>
      <c r="D38" s="35">
        <v>55711.16</v>
      </c>
      <c r="E38" s="7">
        <v>45180</v>
      </c>
      <c r="F38" s="5">
        <v>483226</v>
      </c>
      <c r="G38" s="6"/>
      <c r="H38" s="73">
        <f t="shared" si="2"/>
        <v>45139</v>
      </c>
      <c r="I38" s="36">
        <f t="shared" si="3"/>
        <v>55711.16</v>
      </c>
      <c r="J38" s="37">
        <f t="shared" si="4"/>
        <v>0</v>
      </c>
      <c r="N38" s="2"/>
      <c r="O38" s="12">
        <f t="shared" si="8"/>
        <v>0.115290071312388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55711.16</v>
      </c>
    </row>
    <row r="39" spans="2:19">
      <c r="B39" s="31">
        <v>45170</v>
      </c>
      <c r="C39" s="34">
        <v>503618.05</v>
      </c>
      <c r="D39" s="35">
        <v>58141.53</v>
      </c>
      <c r="E39" s="7">
        <v>45208</v>
      </c>
      <c r="F39" s="5">
        <v>503618.05</v>
      </c>
      <c r="G39" s="6"/>
      <c r="H39" s="73">
        <f t="shared" si="2"/>
        <v>45170</v>
      </c>
      <c r="I39" s="36">
        <f t="shared" si="3"/>
        <v>58141.53</v>
      </c>
      <c r="J39" s="37">
        <f t="shared" si="4"/>
        <v>0</v>
      </c>
      <c r="N39" s="2"/>
      <c r="O39" s="12">
        <f t="shared" si="8"/>
        <v>0.11544766912147013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58141.53</v>
      </c>
    </row>
    <row r="40" spans="2:19">
      <c r="B40" s="31">
        <v>45200</v>
      </c>
      <c r="C40" s="34">
        <v>674243.57</v>
      </c>
      <c r="D40" s="35">
        <v>78129.91</v>
      </c>
      <c r="E40" s="7">
        <v>45237</v>
      </c>
      <c r="F40" s="5">
        <v>674243.57</v>
      </c>
      <c r="G40" s="6"/>
      <c r="H40" s="73">
        <f t="shared" si="2"/>
        <v>45200</v>
      </c>
      <c r="I40" s="36">
        <f t="shared" si="3"/>
        <v>78129.91</v>
      </c>
      <c r="J40" s="37">
        <f t="shared" si="4"/>
        <v>0</v>
      </c>
      <c r="N40" s="2"/>
      <c r="O40" s="12">
        <f t="shared" si="8"/>
        <v>0.11587787184978272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78129.91</v>
      </c>
    </row>
    <row r="41" spans="2:19">
      <c r="B41" s="31">
        <v>45231</v>
      </c>
      <c r="C41" s="34">
        <v>681780.36</v>
      </c>
      <c r="D41" s="35">
        <v>78977.88</v>
      </c>
      <c r="E41" s="7">
        <v>45271</v>
      </c>
      <c r="F41" s="5">
        <v>681780.36</v>
      </c>
      <c r="G41" s="6"/>
      <c r="H41" s="73">
        <f t="shared" si="2"/>
        <v>45231</v>
      </c>
      <c r="I41" s="36">
        <f t="shared" si="3"/>
        <v>78977.88</v>
      </c>
      <c r="J41" s="37">
        <f t="shared" si="4"/>
        <v>0</v>
      </c>
      <c r="N41" s="2"/>
      <c r="O41" s="12">
        <f t="shared" si="8"/>
        <v>0.11584064991253196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78977.88</v>
      </c>
    </row>
    <row r="42" spans="2:19">
      <c r="B42" s="31">
        <v>45261</v>
      </c>
      <c r="C42" s="34">
        <v>985493.28</v>
      </c>
      <c r="D42" s="35">
        <v>113277.2</v>
      </c>
      <c r="E42" s="7">
        <v>45299</v>
      </c>
      <c r="F42" s="5">
        <v>985493.28</v>
      </c>
      <c r="G42" s="6"/>
      <c r="H42" s="73">
        <f t="shared" si="2"/>
        <v>45261</v>
      </c>
      <c r="I42" s="36">
        <f t="shared" si="3"/>
        <v>113277.2</v>
      </c>
      <c r="J42" s="37">
        <f t="shared" si="4"/>
        <v>0</v>
      </c>
      <c r="N42" s="2"/>
      <c r="O42" s="12">
        <f t="shared" si="8"/>
        <v>0.11494467014529007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113277.2</v>
      </c>
    </row>
    <row r="43" spans="2:19">
      <c r="B43" s="31">
        <v>45292</v>
      </c>
      <c r="C43" s="34">
        <v>1019124.48</v>
      </c>
      <c r="D43" s="35">
        <v>118763.3</v>
      </c>
      <c r="E43" s="7">
        <v>45331</v>
      </c>
      <c r="F43" s="5">
        <v>1019124.48</v>
      </c>
      <c r="G43" s="6"/>
      <c r="H43" s="73">
        <f t="shared" ref="H43:H66" si="13">IFERROR(IF(DAY(E43)&lt;21,EDATE(E43,-1)-DAY(E43)+1,(EDATE(E43,0)-DAY(E43)+1)),"")</f>
        <v>45292</v>
      </c>
      <c r="I43" s="36">
        <f t="shared" ref="I43:I66" si="14">IFERROR((D43/C43)*F43,"")</f>
        <v>118763.3</v>
      </c>
      <c r="J43" s="37">
        <f t="shared" ref="J43:J66" si="15">C43-F43-G43</f>
        <v>0</v>
      </c>
      <c r="O43" s="10">
        <f t="shared" si="8"/>
        <v>0.11653463569043107</v>
      </c>
      <c r="S43" s="11">
        <f t="shared" si="12"/>
        <v>118763.3</v>
      </c>
    </row>
    <row r="44" spans="2:19">
      <c r="B44" s="31">
        <v>45323</v>
      </c>
      <c r="C44" s="34"/>
      <c r="D44" s="35"/>
      <c r="E44" s="7"/>
      <c r="F44" s="5"/>
      <c r="G44" s="6"/>
      <c r="H44" s="73" t="str">
        <f t="shared" si="13"/>
        <v/>
      </c>
      <c r="I44" s="36" t="str">
        <f t="shared" si="14"/>
        <v/>
      </c>
      <c r="J44" s="37">
        <f t="shared" si="15"/>
        <v>0</v>
      </c>
    </row>
    <row r="45" spans="2:19">
      <c r="B45" s="31">
        <v>45352</v>
      </c>
      <c r="C45" s="34"/>
      <c r="D45" s="35"/>
      <c r="E45" s="7"/>
      <c r="F45" s="5"/>
      <c r="G45" s="6"/>
      <c r="H45" s="73" t="str">
        <f t="shared" si="13"/>
        <v/>
      </c>
      <c r="I45" s="36" t="str">
        <f t="shared" si="14"/>
        <v/>
      </c>
      <c r="J45" s="37">
        <f t="shared" si="15"/>
        <v>0</v>
      </c>
    </row>
    <row r="46" spans="2:19">
      <c r="B46" s="31">
        <v>45383</v>
      </c>
      <c r="C46" s="34"/>
      <c r="D46" s="35"/>
      <c r="E46" s="7"/>
      <c r="F46" s="5"/>
      <c r="G46" s="6"/>
      <c r="H46" s="73" t="str">
        <f t="shared" si="13"/>
        <v/>
      </c>
      <c r="I46" s="36" t="str">
        <f t="shared" si="14"/>
        <v/>
      </c>
      <c r="J46" s="37">
        <f t="shared" si="15"/>
        <v>0</v>
      </c>
    </row>
    <row r="47" spans="2:19">
      <c r="B47" s="31">
        <v>45413</v>
      </c>
      <c r="C47" s="34"/>
      <c r="D47" s="35"/>
      <c r="E47" s="7"/>
      <c r="F47" s="5"/>
      <c r="G47" s="6"/>
      <c r="H47" s="73" t="str">
        <f t="shared" si="13"/>
        <v/>
      </c>
      <c r="I47" s="36" t="str">
        <f t="shared" si="14"/>
        <v/>
      </c>
      <c r="J47" s="37">
        <f t="shared" si="15"/>
        <v>0</v>
      </c>
    </row>
    <row r="48" spans="2:19">
      <c r="B48" s="31">
        <v>45444</v>
      </c>
      <c r="C48" s="34"/>
      <c r="D48" s="35"/>
      <c r="E48" s="7"/>
      <c r="F48" s="5"/>
      <c r="G48" s="6"/>
      <c r="H48" s="73" t="str">
        <f t="shared" si="13"/>
        <v/>
      </c>
      <c r="I48" s="36" t="str">
        <f t="shared" si="14"/>
        <v/>
      </c>
      <c r="J48" s="37">
        <f t="shared" si="15"/>
        <v>0</v>
      </c>
    </row>
    <row r="49" spans="2:10">
      <c r="B49" s="31">
        <v>45474</v>
      </c>
      <c r="C49" s="34"/>
      <c r="D49" s="35"/>
      <c r="E49" s="7"/>
      <c r="F49" s="5"/>
      <c r="G49" s="6"/>
      <c r="H49" s="73" t="str">
        <f t="shared" si="13"/>
        <v/>
      </c>
      <c r="I49" s="36" t="str">
        <f t="shared" si="14"/>
        <v/>
      </c>
      <c r="J49" s="37">
        <f t="shared" si="15"/>
        <v>0</v>
      </c>
    </row>
    <row r="50" spans="2:10">
      <c r="B50" s="31">
        <v>45505</v>
      </c>
      <c r="C50" s="34"/>
      <c r="D50" s="35"/>
      <c r="E50" s="7"/>
      <c r="F50" s="5"/>
      <c r="G50" s="6"/>
      <c r="H50" s="73" t="str">
        <f t="shared" si="13"/>
        <v/>
      </c>
      <c r="I50" s="36" t="str">
        <f t="shared" si="14"/>
        <v/>
      </c>
      <c r="J50" s="37">
        <f t="shared" si="15"/>
        <v>0</v>
      </c>
    </row>
    <row r="51" spans="2:10">
      <c r="B51" s="31">
        <v>45536</v>
      </c>
      <c r="C51" s="34"/>
      <c r="D51" s="35"/>
      <c r="E51" s="7"/>
      <c r="F51" s="5"/>
      <c r="G51" s="6"/>
      <c r="H51" s="73" t="str">
        <f t="shared" si="13"/>
        <v/>
      </c>
      <c r="I51" s="36" t="str">
        <f t="shared" si="14"/>
        <v/>
      </c>
      <c r="J51" s="37">
        <f t="shared" si="15"/>
        <v>0</v>
      </c>
    </row>
    <row r="52" spans="2:10">
      <c r="B52" s="31">
        <v>45566</v>
      </c>
      <c r="C52" s="34"/>
      <c r="D52" s="35"/>
      <c r="E52" s="7"/>
      <c r="F52" s="5"/>
      <c r="G52" s="6"/>
      <c r="H52" s="73" t="str">
        <f t="shared" si="13"/>
        <v/>
      </c>
      <c r="I52" s="36" t="str">
        <f t="shared" si="14"/>
        <v/>
      </c>
      <c r="J52" s="37">
        <f t="shared" si="15"/>
        <v>0</v>
      </c>
    </row>
    <row r="53" spans="2:10">
      <c r="B53" s="31">
        <v>45597</v>
      </c>
      <c r="C53" s="34"/>
      <c r="D53" s="35"/>
      <c r="E53" s="7"/>
      <c r="F53" s="5"/>
      <c r="G53" s="6"/>
      <c r="H53" s="73" t="str">
        <f t="shared" si="13"/>
        <v/>
      </c>
      <c r="I53" s="36" t="str">
        <f t="shared" si="14"/>
        <v/>
      </c>
      <c r="J53" s="37">
        <f t="shared" si="15"/>
        <v>0</v>
      </c>
    </row>
    <row r="54" spans="2:10">
      <c r="B54" s="31">
        <v>45627</v>
      </c>
      <c r="C54" s="34"/>
      <c r="D54" s="35"/>
      <c r="E54" s="7"/>
      <c r="F54" s="5"/>
      <c r="G54" s="6"/>
      <c r="H54" s="73" t="str">
        <f t="shared" si="13"/>
        <v/>
      </c>
      <c r="I54" s="36" t="str">
        <f t="shared" si="14"/>
        <v/>
      </c>
      <c r="J54" s="37">
        <f t="shared" si="15"/>
        <v>0</v>
      </c>
    </row>
    <row r="55" spans="2:10">
      <c r="B55" s="31">
        <v>45658</v>
      </c>
      <c r="C55" s="34"/>
      <c r="D55" s="35"/>
      <c r="E55" s="7"/>
      <c r="F55" s="5"/>
      <c r="G55" s="6"/>
      <c r="H55" s="73" t="str">
        <f t="shared" si="13"/>
        <v/>
      </c>
      <c r="I55" s="36" t="str">
        <f t="shared" si="14"/>
        <v/>
      </c>
      <c r="J55" s="37">
        <f t="shared" si="15"/>
        <v>0</v>
      </c>
    </row>
    <row r="56" spans="2:10">
      <c r="B56" s="31">
        <v>45689</v>
      </c>
      <c r="C56" s="34"/>
      <c r="D56" s="35"/>
      <c r="E56" s="7"/>
      <c r="F56" s="5"/>
      <c r="G56" s="6"/>
      <c r="H56" s="73" t="str">
        <f t="shared" si="13"/>
        <v/>
      </c>
      <c r="I56" s="36" t="str">
        <f t="shared" si="14"/>
        <v/>
      </c>
      <c r="J56" s="37">
        <f t="shared" si="15"/>
        <v>0</v>
      </c>
    </row>
    <row r="57" spans="2:10">
      <c r="B57" s="31">
        <v>45717</v>
      </c>
      <c r="C57" s="34"/>
      <c r="D57" s="35"/>
      <c r="E57" s="7"/>
      <c r="F57" s="5"/>
      <c r="G57" s="6"/>
      <c r="H57" s="73" t="str">
        <f t="shared" si="13"/>
        <v/>
      </c>
      <c r="I57" s="36" t="str">
        <f t="shared" si="14"/>
        <v/>
      </c>
      <c r="J57" s="37">
        <f t="shared" si="15"/>
        <v>0</v>
      </c>
    </row>
    <row r="58" spans="2:10">
      <c r="B58" s="31">
        <v>45748</v>
      </c>
      <c r="C58" s="34"/>
      <c r="D58" s="35"/>
      <c r="E58" s="7"/>
      <c r="F58" s="5"/>
      <c r="G58" s="6"/>
      <c r="H58" s="73" t="str">
        <f t="shared" si="13"/>
        <v/>
      </c>
      <c r="I58" s="36" t="str">
        <f t="shared" si="14"/>
        <v/>
      </c>
      <c r="J58" s="37">
        <f t="shared" si="15"/>
        <v>0</v>
      </c>
    </row>
    <row r="59" spans="2:10">
      <c r="B59" s="31">
        <v>45778</v>
      </c>
      <c r="C59" s="34"/>
      <c r="D59" s="35"/>
      <c r="E59" s="7"/>
      <c r="F59" s="5"/>
      <c r="G59" s="6"/>
      <c r="H59" s="73" t="str">
        <f t="shared" si="13"/>
        <v/>
      </c>
      <c r="I59" s="36" t="str">
        <f t="shared" si="14"/>
        <v/>
      </c>
      <c r="J59" s="37">
        <f t="shared" si="15"/>
        <v>0</v>
      </c>
    </row>
    <row r="60" spans="2:10">
      <c r="B60" s="31">
        <v>45809</v>
      </c>
      <c r="C60" s="34"/>
      <c r="D60" s="35"/>
      <c r="E60" s="7"/>
      <c r="F60" s="5"/>
      <c r="G60" s="6"/>
      <c r="H60" s="73" t="str">
        <f t="shared" si="13"/>
        <v/>
      </c>
      <c r="I60" s="36" t="str">
        <f t="shared" si="14"/>
        <v/>
      </c>
      <c r="J60" s="37">
        <f t="shared" si="15"/>
        <v>0</v>
      </c>
    </row>
    <row r="61" spans="2:10">
      <c r="B61" s="31">
        <v>45839</v>
      </c>
      <c r="C61" s="34"/>
      <c r="D61" s="35"/>
      <c r="E61" s="7"/>
      <c r="F61" s="5"/>
      <c r="G61" s="6"/>
      <c r="H61" s="73" t="str">
        <f t="shared" si="13"/>
        <v/>
      </c>
      <c r="I61" s="36" t="str">
        <f t="shared" si="14"/>
        <v/>
      </c>
      <c r="J61" s="37">
        <f t="shared" si="15"/>
        <v>0</v>
      </c>
    </row>
    <row r="62" spans="2:10">
      <c r="B62" s="31">
        <v>45870</v>
      </c>
      <c r="C62" s="34"/>
      <c r="D62" s="35"/>
      <c r="E62" s="7"/>
      <c r="F62" s="5"/>
      <c r="G62" s="6"/>
      <c r="H62" s="73" t="str">
        <f t="shared" si="13"/>
        <v/>
      </c>
      <c r="I62" s="36" t="str">
        <f t="shared" si="14"/>
        <v/>
      </c>
      <c r="J62" s="37">
        <f t="shared" si="15"/>
        <v>0</v>
      </c>
    </row>
    <row r="63" spans="2:10">
      <c r="B63" s="31">
        <v>45901</v>
      </c>
      <c r="C63" s="34"/>
      <c r="D63" s="35"/>
      <c r="E63" s="7"/>
      <c r="F63" s="5"/>
      <c r="G63" s="6"/>
      <c r="H63" s="73" t="str">
        <f t="shared" si="13"/>
        <v/>
      </c>
      <c r="I63" s="36" t="str">
        <f t="shared" si="14"/>
        <v/>
      </c>
      <c r="J63" s="37">
        <f t="shared" si="15"/>
        <v>0</v>
      </c>
    </row>
    <row r="64" spans="2:10">
      <c r="B64" s="31">
        <v>45931</v>
      </c>
      <c r="C64" s="34"/>
      <c r="D64" s="35"/>
      <c r="E64" s="7"/>
      <c r="F64" s="5"/>
      <c r="G64" s="6"/>
      <c r="H64" s="73" t="str">
        <f t="shared" si="13"/>
        <v/>
      </c>
      <c r="I64" s="36" t="str">
        <f t="shared" si="14"/>
        <v/>
      </c>
      <c r="J64" s="37">
        <f t="shared" si="15"/>
        <v>0</v>
      </c>
    </row>
    <row r="65" spans="2:10">
      <c r="B65" s="31">
        <v>45962</v>
      </c>
      <c r="C65" s="34"/>
      <c r="D65" s="35"/>
      <c r="E65" s="7"/>
      <c r="F65" s="5"/>
      <c r="G65" s="6"/>
      <c r="H65" s="73" t="str">
        <f t="shared" si="13"/>
        <v/>
      </c>
      <c r="I65" s="36" t="str">
        <f t="shared" si="14"/>
        <v/>
      </c>
      <c r="J65" s="37">
        <f t="shared" si="15"/>
        <v>0</v>
      </c>
    </row>
    <row r="66" spans="2:10">
      <c r="B66" s="31">
        <v>45992</v>
      </c>
      <c r="C66" s="34"/>
      <c r="D66" s="35"/>
      <c r="E66" s="7"/>
      <c r="F66" s="5"/>
      <c r="G66" s="6"/>
      <c r="H66" s="73" t="str">
        <f t="shared" si="13"/>
        <v/>
      </c>
      <c r="I66" s="36" t="str">
        <f t="shared" si="14"/>
        <v/>
      </c>
      <c r="J66" s="37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6">
    <cfRule type="expression" dxfId="2" priority="2">
      <formula>$I4&gt;$D4</formula>
    </cfRule>
  </conditionalFormatting>
  <conditionalFormatting sqref="I4:I66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82" activePane="bottomLeft" state="frozen"/>
      <selection pane="bottomLeft" activeCell="J87" sqref="J8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66" t="s">
        <v>75</v>
      </c>
      <c r="C6" s="166"/>
      <c r="D6" s="166"/>
      <c r="E6" s="166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66" t="s">
        <v>86</v>
      </c>
      <c r="C19" s="166"/>
      <c r="D19" s="166"/>
      <c r="E19" s="166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56" t="s">
        <v>48</v>
      </c>
      <c r="B25" s="156" t="s">
        <v>49</v>
      </c>
      <c r="C25" s="156" t="s">
        <v>50</v>
      </c>
      <c r="D25" s="158" t="s">
        <v>51</v>
      </c>
      <c r="E25" s="15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57"/>
      <c r="B26" s="157"/>
      <c r="C26" s="157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60">
        <v>4</v>
      </c>
      <c r="D27" s="163">
        <v>5.4399999999999997E-2</v>
      </c>
      <c r="E27" s="163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61"/>
      <c r="D28" s="164"/>
      <c r="E28" s="164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61"/>
      <c r="D29" s="164"/>
      <c r="E29" s="164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61"/>
      <c r="D30" s="164"/>
      <c r="E30" s="164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62"/>
      <c r="D31" s="165"/>
      <c r="E31" s="165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66" t="s">
        <v>93</v>
      </c>
      <c r="C32" s="166"/>
      <c r="D32" s="166"/>
      <c r="E32" s="166"/>
      <c r="G32" s="58">
        <f>IF(A32="Plan",SUMIF('Control de pagos'!B:B,Descripción!B32,'Control de pagos'!D:D),"")</f>
        <v>8256454.0300000012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8256454.0300000012</v>
      </c>
    </row>
    <row r="33" spans="1:9">
      <c r="A33" s="45" t="s">
        <v>57</v>
      </c>
      <c r="B33" s="46">
        <v>45093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90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ht="15.75" thickBot="1">
      <c r="A35" s="45" t="s">
        <v>46</v>
      </c>
      <c r="B35" s="47" t="s">
        <v>77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ht="36.75" thickBot="1">
      <c r="A36" s="45" t="s">
        <v>47</v>
      </c>
      <c r="B36" s="106" t="s">
        <v>78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56" t="s">
        <v>48</v>
      </c>
      <c r="B38" s="156" t="s">
        <v>49</v>
      </c>
      <c r="C38" s="156" t="s">
        <v>50</v>
      </c>
      <c r="D38" s="158" t="s">
        <v>51</v>
      </c>
      <c r="E38" s="15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57"/>
      <c r="B39" s="157"/>
      <c r="C39" s="157"/>
      <c r="D39" s="75" t="s">
        <v>52</v>
      </c>
      <c r="E39" s="75" t="s">
        <v>87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94" t="s">
        <v>53</v>
      </c>
      <c r="B40" s="107">
        <v>8256454.0300000003</v>
      </c>
      <c r="C40" s="160">
        <v>4</v>
      </c>
      <c r="D40" s="163">
        <v>5.6099999999999997E-2</v>
      </c>
      <c r="E40" s="163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94" t="s">
        <v>54</v>
      </c>
      <c r="B41" s="107">
        <v>0</v>
      </c>
      <c r="C41" s="161"/>
      <c r="D41" s="164"/>
      <c r="E41" s="164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94" t="s">
        <v>55</v>
      </c>
      <c r="B42" s="107">
        <v>0</v>
      </c>
      <c r="C42" s="161"/>
      <c r="D42" s="164"/>
      <c r="E42" s="164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94" t="s">
        <v>56</v>
      </c>
      <c r="B43" s="108">
        <v>8256454.0300000003</v>
      </c>
      <c r="C43" s="161"/>
      <c r="D43" s="164"/>
      <c r="E43" s="164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97"/>
      <c r="B44" s="98"/>
      <c r="C44" s="162"/>
      <c r="D44" s="165"/>
      <c r="E44" s="165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66" t="s">
        <v>96</v>
      </c>
      <c r="C45" s="166"/>
      <c r="D45" s="166"/>
      <c r="E45" s="166"/>
      <c r="G45" s="58">
        <f>IF(A45="Plan",SUMIF('Control de pagos'!B:B,Descripción!B45,'Control de pagos'!D:D),"")</f>
        <v>3405120.43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3405120.43</v>
      </c>
    </row>
    <row r="46" spans="1:9">
      <c r="A46" s="45" t="s">
        <v>57</v>
      </c>
      <c r="B46" s="46">
        <v>45121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90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ht="15.75" thickBot="1">
      <c r="A48" s="45" t="s">
        <v>46</v>
      </c>
      <c r="B48" s="47" t="s">
        <v>77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ht="36.75" thickBot="1">
      <c r="A49" s="45" t="s">
        <v>47</v>
      </c>
      <c r="B49" s="106" t="s">
        <v>78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56" t="s">
        <v>48</v>
      </c>
      <c r="B51" s="156" t="s">
        <v>49</v>
      </c>
      <c r="C51" s="156" t="s">
        <v>50</v>
      </c>
      <c r="D51" s="158" t="s">
        <v>51</v>
      </c>
      <c r="E51" s="15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57"/>
      <c r="B52" s="157"/>
      <c r="C52" s="157"/>
      <c r="D52" s="75" t="s">
        <v>52</v>
      </c>
      <c r="E52" s="75" t="s">
        <v>87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94" t="s">
        <v>53</v>
      </c>
      <c r="B53" s="107">
        <v>3405120.43</v>
      </c>
      <c r="C53" s="160">
        <v>4</v>
      </c>
      <c r="D53" s="163">
        <v>5.6099999999999997E-2</v>
      </c>
      <c r="E53" s="163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94" t="s">
        <v>54</v>
      </c>
      <c r="B54" s="107">
        <v>0</v>
      </c>
      <c r="C54" s="161"/>
      <c r="D54" s="164"/>
      <c r="E54" s="164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94" t="s">
        <v>55</v>
      </c>
      <c r="B55" s="107">
        <v>0</v>
      </c>
      <c r="C55" s="161"/>
      <c r="D55" s="164"/>
      <c r="E55" s="164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94" t="s">
        <v>56</v>
      </c>
      <c r="B56" s="108">
        <v>3405120.43</v>
      </c>
      <c r="C56" s="161"/>
      <c r="D56" s="164"/>
      <c r="E56" s="164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97"/>
      <c r="B57" s="98"/>
      <c r="C57" s="162"/>
      <c r="D57" s="165"/>
      <c r="E57" s="165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66" t="s">
        <v>98</v>
      </c>
      <c r="C58" s="166"/>
      <c r="D58" s="166"/>
      <c r="E58" s="166"/>
      <c r="G58" s="58">
        <f>IF(A58="Plan",SUMIF('Control de pagos'!B:B,Descripción!B58,'Control de pagos'!D:D),"")</f>
        <v>8037595.5200000005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8037595.5200000005</v>
      </c>
    </row>
    <row r="59" spans="1:9">
      <c r="A59" s="45" t="s">
        <v>57</v>
      </c>
      <c r="B59" s="46">
        <v>45251</v>
      </c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 t="s">
        <v>90</v>
      </c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ht="15.75" thickBot="1">
      <c r="A61" s="45" t="s">
        <v>46</v>
      </c>
      <c r="B61" s="47" t="s">
        <v>77</v>
      </c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ht="36.75" thickBot="1">
      <c r="A62" s="45" t="s">
        <v>47</v>
      </c>
      <c r="B62" s="106" t="s">
        <v>78</v>
      </c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ht="15.75" thickBot="1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ht="20.25" customHeight="1" thickBot="1">
      <c r="A64" s="156" t="s">
        <v>48</v>
      </c>
      <c r="B64" s="156" t="s">
        <v>49</v>
      </c>
      <c r="C64" s="156" t="s">
        <v>50</v>
      </c>
      <c r="D64" s="158" t="s">
        <v>51</v>
      </c>
      <c r="E64" s="15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ht="15.75" thickBot="1">
      <c r="A65" s="157"/>
      <c r="B65" s="157"/>
      <c r="C65" s="157"/>
      <c r="D65" s="75" t="s">
        <v>52</v>
      </c>
      <c r="E65" s="75" t="s">
        <v>87</v>
      </c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ht="15.75" thickBot="1">
      <c r="A66" s="94" t="s">
        <v>53</v>
      </c>
      <c r="B66" s="107">
        <v>8037595.5199999996</v>
      </c>
      <c r="C66" s="160">
        <v>9</v>
      </c>
      <c r="D66" s="163">
        <v>5.6099999999999997E-2</v>
      </c>
      <c r="E66" s="163">
        <v>0</v>
      </c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ht="15.75" thickBot="1">
      <c r="A67" s="94" t="s">
        <v>54</v>
      </c>
      <c r="B67" s="107">
        <v>0</v>
      </c>
      <c r="C67" s="161"/>
      <c r="D67" s="164"/>
      <c r="E67" s="164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ht="15.75" thickBot="1">
      <c r="A68" s="94" t="s">
        <v>55</v>
      </c>
      <c r="B68" s="107">
        <v>0</v>
      </c>
      <c r="C68" s="161"/>
      <c r="D68" s="164"/>
      <c r="E68" s="164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ht="15.75" thickBot="1">
      <c r="A69" s="94" t="s">
        <v>56</v>
      </c>
      <c r="B69" s="108">
        <v>8037595.5199999996</v>
      </c>
      <c r="C69" s="161"/>
      <c r="D69" s="164"/>
      <c r="E69" s="164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ht="15.75" thickBot="1">
      <c r="A70" s="97"/>
      <c r="B70" s="98"/>
      <c r="C70" s="162"/>
      <c r="D70" s="165"/>
      <c r="E70" s="165"/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66" t="s">
        <v>100</v>
      </c>
      <c r="C71" s="166"/>
      <c r="D71" s="166"/>
      <c r="E71" s="166"/>
      <c r="G71" s="58">
        <f>IF(A71="Plan",SUMIF('Control de pagos'!B:B,Descripción!B71,'Control de pagos'!D:D),"")</f>
        <v>8585627.9400000013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8585627.9400000013</v>
      </c>
    </row>
    <row r="72" spans="1:9">
      <c r="A72" s="45" t="s">
        <v>57</v>
      </c>
      <c r="B72" s="46">
        <v>45306</v>
      </c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 t="s">
        <v>90</v>
      </c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ht="15.75" thickBot="1">
      <c r="A74" s="45" t="s">
        <v>46</v>
      </c>
      <c r="B74" s="47" t="s">
        <v>77</v>
      </c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ht="36.75" thickBot="1">
      <c r="A75" s="45" t="s">
        <v>47</v>
      </c>
      <c r="B75" s="106" t="s">
        <v>78</v>
      </c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ht="15.75" thickBot="1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ht="15.75" customHeight="1" thickBot="1">
      <c r="A77" s="167" t="s">
        <v>48</v>
      </c>
      <c r="B77" s="167" t="s">
        <v>49</v>
      </c>
      <c r="C77" s="167" t="s">
        <v>50</v>
      </c>
      <c r="D77" s="169" t="s">
        <v>51</v>
      </c>
      <c r="E77" s="170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ht="15.75" thickBot="1">
      <c r="A78" s="168"/>
      <c r="B78" s="168"/>
      <c r="C78" s="168"/>
      <c r="D78" s="106" t="s">
        <v>52</v>
      </c>
      <c r="E78" s="106" t="s">
        <v>87</v>
      </c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ht="15.75" thickBot="1">
      <c r="A79" s="121" t="s">
        <v>53</v>
      </c>
      <c r="B79" s="122">
        <v>8585627.9399999995</v>
      </c>
      <c r="C79" s="171">
        <v>5</v>
      </c>
      <c r="D79" s="174">
        <v>5.6099999999999997E-2</v>
      </c>
      <c r="E79" s="174">
        <v>0</v>
      </c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ht="15.75" thickBot="1">
      <c r="A80" s="121" t="s">
        <v>54</v>
      </c>
      <c r="B80" s="122">
        <v>0</v>
      </c>
      <c r="C80" s="172"/>
      <c r="D80" s="175"/>
      <c r="E80" s="175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ht="15.75" thickBot="1">
      <c r="A81" s="121" t="s">
        <v>55</v>
      </c>
      <c r="B81" s="122">
        <v>0</v>
      </c>
      <c r="C81" s="172"/>
      <c r="D81" s="175"/>
      <c r="E81" s="175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ht="15.75" thickBot="1">
      <c r="A82" s="121" t="s">
        <v>56</v>
      </c>
      <c r="B82" s="123">
        <v>8585627.9399999995</v>
      </c>
      <c r="C82" s="172"/>
      <c r="D82" s="175"/>
      <c r="E82" s="175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ht="15.75" thickBot="1">
      <c r="A83" s="124"/>
      <c r="B83" s="125"/>
      <c r="C83" s="173"/>
      <c r="D83" s="176"/>
      <c r="E83" s="176"/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66" t="s">
        <v>101</v>
      </c>
      <c r="C84" s="166"/>
      <c r="D84" s="166"/>
      <c r="E84" s="166"/>
      <c r="G84" s="58">
        <f>IF(A84="Plan",SUMIF('Control de pagos'!B:B,Descripción!B84,'Control de pagos'!D:D),"")</f>
        <v>6901939.8100000005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6901939.8100000005</v>
      </c>
    </row>
    <row r="85" spans="1:9">
      <c r="A85" s="45" t="s">
        <v>57</v>
      </c>
      <c r="B85" s="46">
        <v>45309</v>
      </c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 t="s">
        <v>90</v>
      </c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ht="15.75" thickBot="1">
      <c r="A87" s="45" t="s">
        <v>46</v>
      </c>
      <c r="B87" s="47" t="s">
        <v>77</v>
      </c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ht="36.75" thickBot="1">
      <c r="A88" s="45" t="s">
        <v>47</v>
      </c>
      <c r="B88" s="106" t="s">
        <v>78</v>
      </c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ht="15.75" thickBot="1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ht="15.75" thickBot="1">
      <c r="A90" s="167" t="s">
        <v>48</v>
      </c>
      <c r="B90" s="167" t="s">
        <v>49</v>
      </c>
      <c r="C90" s="167" t="s">
        <v>50</v>
      </c>
      <c r="D90" s="169" t="s">
        <v>51</v>
      </c>
      <c r="E90" s="170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ht="15.75" thickBot="1">
      <c r="A91" s="168"/>
      <c r="B91" s="168"/>
      <c r="C91" s="168"/>
      <c r="D91" s="106" t="s">
        <v>52</v>
      </c>
      <c r="E91" s="106" t="s">
        <v>87</v>
      </c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ht="15.75" thickBot="1">
      <c r="A92" s="121" t="s">
        <v>53</v>
      </c>
      <c r="B92" s="122">
        <v>6901939.8099999996</v>
      </c>
      <c r="C92" s="171">
        <v>9</v>
      </c>
      <c r="D92" s="174">
        <v>5.6099999999999997E-2</v>
      </c>
      <c r="E92" s="174">
        <v>0</v>
      </c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ht="15.75" thickBot="1">
      <c r="A93" s="121" t="s">
        <v>54</v>
      </c>
      <c r="B93" s="122">
        <v>0</v>
      </c>
      <c r="C93" s="172"/>
      <c r="D93" s="175"/>
      <c r="E93" s="175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ht="15.75" thickBot="1">
      <c r="A94" s="121" t="s">
        <v>55</v>
      </c>
      <c r="B94" s="122">
        <v>0</v>
      </c>
      <c r="C94" s="172"/>
      <c r="D94" s="175"/>
      <c r="E94" s="175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ht="15.75" thickBot="1">
      <c r="A95" s="121" t="s">
        <v>56</v>
      </c>
      <c r="B95" s="123">
        <v>6901939.8099999996</v>
      </c>
      <c r="C95" s="172"/>
      <c r="D95" s="175"/>
      <c r="E95" s="175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ht="15.75" thickBot="1">
      <c r="A96" s="124"/>
      <c r="B96" s="125"/>
      <c r="C96" s="173"/>
      <c r="D96" s="176"/>
      <c r="E96" s="176"/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66"/>
      <c r="C97" s="166"/>
      <c r="D97" s="166"/>
      <c r="E97" s="166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66"/>
      <c r="C110" s="166"/>
      <c r="D110" s="166"/>
      <c r="E110" s="166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66"/>
      <c r="C123" s="166"/>
      <c r="D123" s="166"/>
      <c r="E123" s="166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66"/>
      <c r="C136" s="166"/>
      <c r="D136" s="166"/>
      <c r="E136" s="166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66"/>
      <c r="C149" s="166"/>
      <c r="D149" s="166"/>
      <c r="E149" s="166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54">
    <mergeCell ref="A90:A91"/>
    <mergeCell ref="B90:B91"/>
    <mergeCell ref="C90:C91"/>
    <mergeCell ref="D90:E90"/>
    <mergeCell ref="C92:C96"/>
    <mergeCell ref="D92:D96"/>
    <mergeCell ref="E92:E96"/>
    <mergeCell ref="A77:A78"/>
    <mergeCell ref="B77:B78"/>
    <mergeCell ref="C77:C78"/>
    <mergeCell ref="D77:E77"/>
    <mergeCell ref="C79:C83"/>
    <mergeCell ref="D79:D83"/>
    <mergeCell ref="E79:E83"/>
    <mergeCell ref="A64:A65"/>
    <mergeCell ref="B64:B65"/>
    <mergeCell ref="C64:C65"/>
    <mergeCell ref="D64:E64"/>
    <mergeCell ref="C66:C70"/>
    <mergeCell ref="D66:D70"/>
    <mergeCell ref="E66:E70"/>
    <mergeCell ref="A51:A52"/>
    <mergeCell ref="B51:B52"/>
    <mergeCell ref="C51:C52"/>
    <mergeCell ref="D51:E51"/>
    <mergeCell ref="C53:C57"/>
    <mergeCell ref="D53:D57"/>
    <mergeCell ref="E53:E57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zoomScale="70" zoomScaleNormal="70" workbookViewId="0">
      <pane ySplit="3" topLeftCell="A40" activePane="bottomLeft" state="frozen"/>
      <selection pane="bottomLeft" activeCell="H52" sqref="H5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77" t="s">
        <v>12</v>
      </c>
      <c r="C1" s="177"/>
      <c r="D1" s="177"/>
      <c r="E1" s="177"/>
      <c r="F1" s="177"/>
      <c r="G1" s="177"/>
      <c r="H1" s="177"/>
      <c r="I1" s="177"/>
      <c r="J1" s="177"/>
      <c r="K1" s="177"/>
      <c r="O1" s="178" t="s">
        <v>17</v>
      </c>
      <c r="P1" s="178"/>
      <c r="Q1" s="178"/>
      <c r="R1" s="178"/>
      <c r="S1" s="178"/>
      <c r="T1" s="178"/>
      <c r="U1" s="178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93</v>
      </c>
      <c r="B12" s="109" t="s">
        <v>80</v>
      </c>
      <c r="C12"/>
      <c r="D12"/>
      <c r="E12"/>
      <c r="F12"/>
      <c r="G12"/>
      <c r="H12"/>
      <c r="I12"/>
      <c r="J12"/>
      <c r="K12"/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93</v>
      </c>
      <c r="B13" s="80" t="s">
        <v>0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93</v>
      </c>
      <c r="B14" s="81">
        <v>2023</v>
      </c>
      <c r="C14" s="81">
        <v>5</v>
      </c>
      <c r="D14" s="81"/>
      <c r="E14" s="82" t="s">
        <v>81</v>
      </c>
      <c r="F14" s="82" t="s">
        <v>10</v>
      </c>
      <c r="G14" s="82" t="s">
        <v>10</v>
      </c>
      <c r="H14" s="83">
        <v>45098</v>
      </c>
      <c r="I14" s="84">
        <v>8256454.0300000003</v>
      </c>
      <c r="J14" s="85">
        <v>0</v>
      </c>
      <c r="K14" s="84">
        <v>8256454.0300000003</v>
      </c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96</v>
      </c>
      <c r="B16" s="114" t="s">
        <v>80</v>
      </c>
      <c r="C16"/>
      <c r="D16"/>
      <c r="E16"/>
      <c r="F16"/>
      <c r="G16"/>
      <c r="H16"/>
      <c r="I16"/>
      <c r="J16"/>
      <c r="K16"/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96</v>
      </c>
      <c r="B17" s="80" t="s">
        <v>0</v>
      </c>
      <c r="C17" s="80" t="s">
        <v>1</v>
      </c>
      <c r="D17" s="80" t="s">
        <v>2</v>
      </c>
      <c r="E17" s="80" t="s">
        <v>3</v>
      </c>
      <c r="F17" s="80" t="s">
        <v>4</v>
      </c>
      <c r="G17" s="80" t="s">
        <v>5</v>
      </c>
      <c r="H17" s="80" t="s">
        <v>6</v>
      </c>
      <c r="I17" s="80" t="s">
        <v>7</v>
      </c>
      <c r="J17" s="80" t="s">
        <v>8</v>
      </c>
      <c r="K17" s="80" t="s">
        <v>9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96</v>
      </c>
      <c r="B18" s="81">
        <v>2023</v>
      </c>
      <c r="C18" s="81">
        <v>6</v>
      </c>
      <c r="D18" s="81"/>
      <c r="E18" s="82" t="s">
        <v>81</v>
      </c>
      <c r="F18" s="82" t="s">
        <v>10</v>
      </c>
      <c r="G18" s="82" t="s">
        <v>10</v>
      </c>
      <c r="H18" s="83">
        <v>45125</v>
      </c>
      <c r="I18" s="84">
        <v>3405120.43</v>
      </c>
      <c r="J18" s="85">
        <v>0</v>
      </c>
      <c r="K18" s="84">
        <v>3405120.43</v>
      </c>
      <c r="N18" s="3" t="s">
        <v>93</v>
      </c>
      <c r="O18" s="109" t="s">
        <v>17</v>
      </c>
      <c r="P18"/>
      <c r="Q18"/>
      <c r="R18"/>
      <c r="S18"/>
      <c r="T18"/>
      <c r="U18"/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N19" s="3" t="s">
        <v>93</v>
      </c>
      <c r="O19" s="80" t="s">
        <v>13</v>
      </c>
      <c r="P19" s="80" t="s">
        <v>14</v>
      </c>
      <c r="Q19" s="80" t="s">
        <v>3</v>
      </c>
      <c r="R19" s="80" t="s">
        <v>4</v>
      </c>
      <c r="S19" s="80" t="s">
        <v>5</v>
      </c>
      <c r="T19" s="80" t="s">
        <v>15</v>
      </c>
      <c r="U19" s="80" t="s">
        <v>16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98</v>
      </c>
      <c r="B20" s="120" t="s">
        <v>80</v>
      </c>
      <c r="C20"/>
      <c r="D20"/>
      <c r="E20"/>
      <c r="F20"/>
      <c r="G20"/>
      <c r="H20"/>
      <c r="I20"/>
      <c r="J20"/>
      <c r="K20"/>
      <c r="N20" s="3" t="s">
        <v>93</v>
      </c>
      <c r="O20" s="77" t="s">
        <v>94</v>
      </c>
      <c r="P20" s="79">
        <v>412822.7</v>
      </c>
      <c r="Q20" s="78" t="s">
        <v>81</v>
      </c>
      <c r="R20" s="78" t="s">
        <v>10</v>
      </c>
      <c r="S20" s="78" t="s">
        <v>10</v>
      </c>
      <c r="T20" s="77" t="s">
        <v>95</v>
      </c>
      <c r="U20" s="77" t="s">
        <v>83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98</v>
      </c>
      <c r="B21" s="80" t="s">
        <v>0</v>
      </c>
      <c r="C21" s="80" t="s">
        <v>1</v>
      </c>
      <c r="D21" s="80" t="s">
        <v>2</v>
      </c>
      <c r="E21" s="80" t="s">
        <v>3</v>
      </c>
      <c r="F21" s="80" t="s">
        <v>4</v>
      </c>
      <c r="G21" s="80" t="s">
        <v>5</v>
      </c>
      <c r="H21" s="80" t="s">
        <v>6</v>
      </c>
      <c r="I21" s="80" t="s">
        <v>7</v>
      </c>
      <c r="J21" s="80" t="s">
        <v>8</v>
      </c>
      <c r="K21" s="80" t="s">
        <v>9</v>
      </c>
      <c r="N21" s="3" t="s">
        <v>93</v>
      </c>
      <c r="O21" s="81">
        <v>1</v>
      </c>
      <c r="P21" s="84">
        <v>2473202.5499999998</v>
      </c>
      <c r="Q21" s="82" t="s">
        <v>81</v>
      </c>
      <c r="R21" s="82" t="s">
        <v>10</v>
      </c>
      <c r="S21" s="82" t="s">
        <v>10</v>
      </c>
      <c r="T21" s="81" t="s">
        <v>95</v>
      </c>
      <c r="U21" s="81" t="s">
        <v>84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98</v>
      </c>
      <c r="B22" s="81">
        <v>2023</v>
      </c>
      <c r="C22" s="81">
        <v>10</v>
      </c>
      <c r="D22" s="81"/>
      <c r="E22" s="82" t="s">
        <v>81</v>
      </c>
      <c r="F22" s="82" t="s">
        <v>10</v>
      </c>
      <c r="G22" s="82" t="s">
        <v>10</v>
      </c>
      <c r="H22" s="83">
        <v>45251</v>
      </c>
      <c r="I22" s="84">
        <v>8037595.5199999996</v>
      </c>
      <c r="J22" s="85">
        <v>0</v>
      </c>
      <c r="K22" s="84">
        <v>8037595.5199999996</v>
      </c>
      <c r="N22" s="3" t="s">
        <v>93</v>
      </c>
      <c r="O22" s="81">
        <v>2</v>
      </c>
      <c r="P22" s="84">
        <v>2611949.2200000002</v>
      </c>
      <c r="Q22" s="82" t="s">
        <v>81</v>
      </c>
      <c r="R22" s="82" t="s">
        <v>10</v>
      </c>
      <c r="S22" s="82" t="s">
        <v>10</v>
      </c>
      <c r="T22" s="81" t="s">
        <v>95</v>
      </c>
      <c r="U22" s="81" t="s">
        <v>84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N23" s="3" t="s">
        <v>93</v>
      </c>
      <c r="O23" s="81">
        <v>3</v>
      </c>
      <c r="P23" s="84">
        <v>2758479.56</v>
      </c>
      <c r="Q23" s="82" t="s">
        <v>81</v>
      </c>
      <c r="R23" s="82" t="s">
        <v>10</v>
      </c>
      <c r="S23" s="82" t="s">
        <v>10</v>
      </c>
      <c r="T23" s="81" t="s">
        <v>95</v>
      </c>
      <c r="U23" s="81" t="s">
        <v>84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100</v>
      </c>
      <c r="B24" s="126" t="s">
        <v>80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100</v>
      </c>
      <c r="B25" s="24" t="s">
        <v>0</v>
      </c>
      <c r="C25" s="24" t="s">
        <v>1</v>
      </c>
      <c r="D25" s="24" t="s">
        <v>2</v>
      </c>
      <c r="E25" s="24" t="s">
        <v>3</v>
      </c>
      <c r="F25" s="24" t="s">
        <v>4</v>
      </c>
      <c r="G25" s="24" t="s">
        <v>5</v>
      </c>
      <c r="H25" s="24" t="s">
        <v>6</v>
      </c>
      <c r="I25" s="24" t="s">
        <v>7</v>
      </c>
      <c r="J25" s="24" t="s">
        <v>8</v>
      </c>
      <c r="K25" s="24" t="s">
        <v>9</v>
      </c>
      <c r="N25" s="3" t="s">
        <v>96</v>
      </c>
      <c r="O25" s="114" t="s">
        <v>17</v>
      </c>
      <c r="P25"/>
      <c r="Q25"/>
      <c r="R25"/>
      <c r="S25"/>
      <c r="T25"/>
      <c r="U25"/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100</v>
      </c>
      <c r="B26" s="127">
        <v>2023</v>
      </c>
      <c r="C26" s="127"/>
      <c r="D26" s="127"/>
      <c r="E26" s="128" t="s">
        <v>102</v>
      </c>
      <c r="F26" s="128" t="s">
        <v>10</v>
      </c>
      <c r="G26" s="128" t="s">
        <v>10</v>
      </c>
      <c r="H26" s="129">
        <v>45307</v>
      </c>
      <c r="I26" s="130">
        <v>8585627.9399999995</v>
      </c>
      <c r="J26" s="131">
        <v>0</v>
      </c>
      <c r="K26" s="130">
        <v>8585627.9399999995</v>
      </c>
      <c r="N26" s="3" t="s">
        <v>96</v>
      </c>
      <c r="O26" s="80" t="s">
        <v>13</v>
      </c>
      <c r="P26" s="80" t="s">
        <v>14</v>
      </c>
      <c r="Q26" s="80" t="s">
        <v>3</v>
      </c>
      <c r="R26" s="80" t="s">
        <v>4</v>
      </c>
      <c r="S26" s="80" t="s">
        <v>5</v>
      </c>
      <c r="T26" s="80" t="s">
        <v>15</v>
      </c>
      <c r="U26" s="80" t="s">
        <v>16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N27" s="3" t="s">
        <v>96</v>
      </c>
      <c r="O27" s="77" t="s">
        <v>94</v>
      </c>
      <c r="P27" s="79">
        <v>170256.02</v>
      </c>
      <c r="Q27" s="78" t="s">
        <v>81</v>
      </c>
      <c r="R27" s="78" t="s">
        <v>10</v>
      </c>
      <c r="S27" s="78" t="s">
        <v>10</v>
      </c>
      <c r="T27" s="77" t="s">
        <v>97</v>
      </c>
      <c r="U27" s="77" t="s">
        <v>83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101</v>
      </c>
      <c r="B28" s="126" t="s">
        <v>80</v>
      </c>
      <c r="N28" s="3" t="s">
        <v>96</v>
      </c>
      <c r="O28" s="81">
        <v>1</v>
      </c>
      <c r="P28" s="84">
        <v>1019996.3</v>
      </c>
      <c r="Q28" s="82" t="s">
        <v>81</v>
      </c>
      <c r="R28" s="82" t="s">
        <v>10</v>
      </c>
      <c r="S28" s="82" t="s">
        <v>10</v>
      </c>
      <c r="T28" s="81" t="s">
        <v>97</v>
      </c>
      <c r="U28" s="81" t="s">
        <v>84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1:55" ht="20.100000000000001" customHeight="1" thickBot="1">
      <c r="A29" s="3" t="s">
        <v>101</v>
      </c>
      <c r="B29" s="24" t="s">
        <v>0</v>
      </c>
      <c r="C29" s="24" t="s">
        <v>1</v>
      </c>
      <c r="D29" s="24" t="s">
        <v>2</v>
      </c>
      <c r="E29" s="24" t="s">
        <v>3</v>
      </c>
      <c r="F29" s="24" t="s">
        <v>4</v>
      </c>
      <c r="G29" s="24" t="s">
        <v>5</v>
      </c>
      <c r="H29" s="24" t="s">
        <v>6</v>
      </c>
      <c r="I29" s="24" t="s">
        <v>7</v>
      </c>
      <c r="J29" s="24" t="s">
        <v>8</v>
      </c>
      <c r="K29" s="24" t="s">
        <v>9</v>
      </c>
      <c r="N29" s="3" t="s">
        <v>96</v>
      </c>
      <c r="O29" s="81">
        <v>2</v>
      </c>
      <c r="P29" s="84">
        <v>1077218.0900000001</v>
      </c>
      <c r="Q29" s="82" t="s">
        <v>81</v>
      </c>
      <c r="R29" s="82" t="s">
        <v>10</v>
      </c>
      <c r="S29" s="82" t="s">
        <v>10</v>
      </c>
      <c r="T29" s="81" t="s">
        <v>97</v>
      </c>
      <c r="U29" s="81" t="s">
        <v>84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101</v>
      </c>
      <c r="B30" s="127">
        <v>2023</v>
      </c>
      <c r="C30" s="127">
        <v>12</v>
      </c>
      <c r="D30" s="127"/>
      <c r="E30" s="128" t="s">
        <v>81</v>
      </c>
      <c r="F30" s="128" t="s">
        <v>10</v>
      </c>
      <c r="G30" s="128" t="s">
        <v>10</v>
      </c>
      <c r="H30" s="129">
        <v>45309</v>
      </c>
      <c r="I30" s="130">
        <v>6901939.8099999996</v>
      </c>
      <c r="J30" s="131">
        <v>0</v>
      </c>
      <c r="K30" s="130">
        <v>6901939.8099999996</v>
      </c>
      <c r="N30" s="3" t="s">
        <v>96</v>
      </c>
      <c r="O30" s="81">
        <v>3</v>
      </c>
      <c r="P30" s="84">
        <v>1137650.02</v>
      </c>
      <c r="Q30" s="82" t="s">
        <v>81</v>
      </c>
      <c r="R30" s="82" t="s">
        <v>10</v>
      </c>
      <c r="S30" s="82" t="s">
        <v>10</v>
      </c>
      <c r="T30" s="81" t="s">
        <v>97</v>
      </c>
      <c r="U30" s="81" t="s">
        <v>84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N32" s="3" t="s">
        <v>98</v>
      </c>
      <c r="O32" s="120" t="s">
        <v>17</v>
      </c>
      <c r="P32"/>
      <c r="Q32"/>
      <c r="R32"/>
      <c r="S32"/>
      <c r="T32"/>
      <c r="U32"/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4:55" ht="20.100000000000001" customHeight="1" thickBot="1">
      <c r="N33" s="3" t="s">
        <v>98</v>
      </c>
      <c r="O33" s="80" t="s">
        <v>13</v>
      </c>
      <c r="P33" s="80" t="s">
        <v>14</v>
      </c>
      <c r="Q33" s="80" t="s">
        <v>3</v>
      </c>
      <c r="R33" s="80" t="s">
        <v>4</v>
      </c>
      <c r="S33" s="80" t="s">
        <v>5</v>
      </c>
      <c r="T33" s="80" t="s">
        <v>15</v>
      </c>
      <c r="U33" s="80" t="s">
        <v>16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4:55" ht="20.100000000000001" customHeight="1" thickBot="1">
      <c r="N34" s="3" t="s">
        <v>98</v>
      </c>
      <c r="O34" s="77" t="s">
        <v>94</v>
      </c>
      <c r="P34" s="79">
        <v>401879.78</v>
      </c>
      <c r="Q34" s="78" t="s">
        <v>81</v>
      </c>
      <c r="R34" s="78" t="s">
        <v>10</v>
      </c>
      <c r="S34" s="78" t="s">
        <v>10</v>
      </c>
      <c r="T34" s="77" t="s">
        <v>99</v>
      </c>
      <c r="U34" s="77" t="s">
        <v>83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4:55" ht="20.100000000000001" customHeight="1" thickBot="1">
      <c r="N35" s="3" t="s">
        <v>98</v>
      </c>
      <c r="O35" s="81">
        <v>1</v>
      </c>
      <c r="P35" s="84">
        <v>782350.06</v>
      </c>
      <c r="Q35" s="82" t="s">
        <v>81</v>
      </c>
      <c r="R35" s="82" t="s">
        <v>10</v>
      </c>
      <c r="S35" s="82" t="s">
        <v>10</v>
      </c>
      <c r="T35" s="81" t="s">
        <v>99</v>
      </c>
      <c r="U35" s="81" t="s">
        <v>84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4:55" ht="20.100000000000001" customHeight="1" thickBot="1">
      <c r="N36" s="3" t="s">
        <v>98</v>
      </c>
      <c r="O36" s="81">
        <v>2</v>
      </c>
      <c r="P36" s="84">
        <v>826239.9</v>
      </c>
      <c r="Q36" s="82" t="s">
        <v>81</v>
      </c>
      <c r="R36" s="82" t="s">
        <v>10</v>
      </c>
      <c r="S36" s="82" t="s">
        <v>10</v>
      </c>
      <c r="T36" s="81" t="s">
        <v>99</v>
      </c>
      <c r="U36" s="81" t="s">
        <v>84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4:55" ht="20.100000000000001" customHeight="1" thickBot="1">
      <c r="N37" s="3" t="s">
        <v>98</v>
      </c>
      <c r="O37" s="81">
        <v>3</v>
      </c>
      <c r="P37" s="84">
        <v>872591.95</v>
      </c>
      <c r="Q37" s="82" t="s">
        <v>81</v>
      </c>
      <c r="R37" s="82" t="s">
        <v>10</v>
      </c>
      <c r="S37" s="82" t="s">
        <v>10</v>
      </c>
      <c r="T37" s="81" t="s">
        <v>99</v>
      </c>
      <c r="U37" s="81" t="s">
        <v>84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4:55" ht="20.100000000000001" customHeight="1" thickBot="1">
      <c r="N38" s="3" t="s">
        <v>98</v>
      </c>
      <c r="O38" s="81">
        <v>4</v>
      </c>
      <c r="P38" s="84">
        <v>921544.36</v>
      </c>
      <c r="Q38" s="82" t="s">
        <v>81</v>
      </c>
      <c r="R38" s="82" t="s">
        <v>10</v>
      </c>
      <c r="S38" s="82" t="s">
        <v>10</v>
      </c>
      <c r="T38" s="81" t="s">
        <v>99</v>
      </c>
      <c r="U38" s="81" t="s">
        <v>84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14:55" ht="20.100000000000001" customHeight="1" thickBot="1">
      <c r="N39" s="3" t="s">
        <v>98</v>
      </c>
      <c r="O39" s="81">
        <v>5</v>
      </c>
      <c r="P39" s="84">
        <v>973243</v>
      </c>
      <c r="Q39" s="82" t="s">
        <v>81</v>
      </c>
      <c r="R39" s="82" t="s">
        <v>10</v>
      </c>
      <c r="S39" s="82" t="s">
        <v>10</v>
      </c>
      <c r="T39" s="81" t="s">
        <v>99</v>
      </c>
      <c r="U39" s="81" t="s">
        <v>84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4:55" ht="20.100000000000001" customHeight="1" thickBot="1">
      <c r="N40" s="3" t="s">
        <v>98</v>
      </c>
      <c r="O40" s="81">
        <v>6</v>
      </c>
      <c r="P40" s="84">
        <v>1027841.93</v>
      </c>
      <c r="Q40" s="82" t="s">
        <v>81</v>
      </c>
      <c r="R40" s="82" t="s">
        <v>10</v>
      </c>
      <c r="S40" s="82" t="s">
        <v>10</v>
      </c>
      <c r="T40" s="81" t="s">
        <v>99</v>
      </c>
      <c r="U40" s="81" t="s">
        <v>84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4:55" ht="20.100000000000001" customHeight="1" thickBot="1">
      <c r="N41" s="3" t="s">
        <v>98</v>
      </c>
      <c r="O41" s="81">
        <v>7</v>
      </c>
      <c r="P41" s="84">
        <v>1085503.8700000001</v>
      </c>
      <c r="Q41" s="82" t="s">
        <v>81</v>
      </c>
      <c r="R41" s="82" t="s">
        <v>10</v>
      </c>
      <c r="S41" s="82" t="s">
        <v>10</v>
      </c>
      <c r="T41" s="81" t="s">
        <v>99</v>
      </c>
      <c r="U41" s="81" t="s">
        <v>84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4:55" ht="20.100000000000001" customHeight="1" thickBot="1">
      <c r="N42" s="3" t="s">
        <v>98</v>
      </c>
      <c r="O42" s="81">
        <v>8</v>
      </c>
      <c r="P42" s="84">
        <v>1146400.67</v>
      </c>
      <c r="Q42" s="82" t="s">
        <v>81</v>
      </c>
      <c r="R42" s="82" t="s">
        <v>10</v>
      </c>
      <c r="S42" s="82" t="s">
        <v>10</v>
      </c>
      <c r="T42" s="81" t="s">
        <v>99</v>
      </c>
      <c r="U42" s="81" t="s">
        <v>84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4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14:55" ht="20.100000000000001" customHeight="1" thickBot="1">
      <c r="N44" s="3" t="s">
        <v>100</v>
      </c>
      <c r="O44" s="126" t="s">
        <v>17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4:55" ht="20.100000000000001" customHeight="1" thickBot="1">
      <c r="N45" s="3" t="s">
        <v>100</v>
      </c>
      <c r="O45" s="24" t="s">
        <v>13</v>
      </c>
      <c r="P45" s="24" t="s">
        <v>14</v>
      </c>
      <c r="Q45" s="24" t="s">
        <v>3</v>
      </c>
      <c r="R45" s="24" t="s">
        <v>4</v>
      </c>
      <c r="S45" s="24" t="s">
        <v>5</v>
      </c>
      <c r="T45" s="24" t="s">
        <v>15</v>
      </c>
      <c r="U45" s="24" t="s">
        <v>16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4:55" ht="20.100000000000001" customHeight="1" thickBot="1">
      <c r="N46" s="3" t="s">
        <v>100</v>
      </c>
      <c r="O46" s="132" t="s">
        <v>94</v>
      </c>
      <c r="P46" s="133">
        <v>2146406.9900000002</v>
      </c>
      <c r="Q46" s="134" t="s">
        <v>102</v>
      </c>
      <c r="R46" s="134" t="s">
        <v>10</v>
      </c>
      <c r="S46" s="134" t="s">
        <v>10</v>
      </c>
      <c r="T46" s="132" t="s">
        <v>103</v>
      </c>
      <c r="U46" s="132" t="s">
        <v>83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4:55" ht="20.100000000000001" customHeight="1" thickBot="1">
      <c r="N47" s="3" t="s">
        <v>100</v>
      </c>
      <c r="O47" s="127">
        <v>1</v>
      </c>
      <c r="P47" s="130">
        <v>1480496.66</v>
      </c>
      <c r="Q47" s="128" t="s">
        <v>102</v>
      </c>
      <c r="R47" s="128" t="s">
        <v>10</v>
      </c>
      <c r="S47" s="128" t="s">
        <v>10</v>
      </c>
      <c r="T47" s="127" t="s">
        <v>103</v>
      </c>
      <c r="U47" s="127" t="s">
        <v>84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4:55" ht="20.100000000000001" customHeight="1" thickBot="1">
      <c r="N48" s="3" t="s">
        <v>100</v>
      </c>
      <c r="O48" s="127">
        <v>2</v>
      </c>
      <c r="P48" s="130">
        <v>1563552.53</v>
      </c>
      <c r="Q48" s="128" t="s">
        <v>102</v>
      </c>
      <c r="R48" s="128" t="s">
        <v>10</v>
      </c>
      <c r="S48" s="128" t="s">
        <v>10</v>
      </c>
      <c r="T48" s="127" t="s">
        <v>103</v>
      </c>
      <c r="U48" s="127" t="s">
        <v>84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4:55" ht="20.100000000000001" customHeight="1" thickBot="1">
      <c r="N49" s="3" t="s">
        <v>100</v>
      </c>
      <c r="O49" s="127">
        <v>3</v>
      </c>
      <c r="P49" s="130">
        <v>1651267.82</v>
      </c>
      <c r="Q49" s="128" t="s">
        <v>102</v>
      </c>
      <c r="R49" s="128" t="s">
        <v>10</v>
      </c>
      <c r="S49" s="128" t="s">
        <v>10</v>
      </c>
      <c r="T49" s="127" t="s">
        <v>103</v>
      </c>
      <c r="U49" s="127" t="s">
        <v>84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4:55" ht="20.100000000000001" customHeight="1" thickBot="1">
      <c r="N50" s="3" t="s">
        <v>100</v>
      </c>
      <c r="O50" s="127">
        <v>4</v>
      </c>
      <c r="P50" s="130">
        <v>1743903.94</v>
      </c>
      <c r="Q50" s="128" t="s">
        <v>102</v>
      </c>
      <c r="R50" s="128" t="s">
        <v>10</v>
      </c>
      <c r="S50" s="128" t="s">
        <v>10</v>
      </c>
      <c r="T50" s="127" t="s">
        <v>103</v>
      </c>
      <c r="U50" s="127" t="s">
        <v>84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4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4:55" ht="20.100000000000001" customHeight="1" thickBot="1">
      <c r="N52" s="3" t="s">
        <v>101</v>
      </c>
      <c r="O52" s="126" t="s">
        <v>17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4:55" ht="20.100000000000001" customHeight="1" thickBot="1">
      <c r="N53" s="3" t="s">
        <v>101</v>
      </c>
      <c r="O53" s="24" t="s">
        <v>13</v>
      </c>
      <c r="P53" s="24" t="s">
        <v>14</v>
      </c>
      <c r="Q53" s="24" t="s">
        <v>3</v>
      </c>
      <c r="R53" s="24" t="s">
        <v>4</v>
      </c>
      <c r="S53" s="24" t="s">
        <v>5</v>
      </c>
      <c r="T53" s="24" t="s">
        <v>15</v>
      </c>
      <c r="U53" s="24" t="s">
        <v>16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4:55" ht="20.100000000000001" customHeight="1" thickBot="1">
      <c r="N54" s="3" t="s">
        <v>101</v>
      </c>
      <c r="O54" s="132" t="s">
        <v>94</v>
      </c>
      <c r="P54" s="133">
        <v>345096.99</v>
      </c>
      <c r="Q54" s="134" t="s">
        <v>81</v>
      </c>
      <c r="R54" s="134" t="s">
        <v>10</v>
      </c>
      <c r="S54" s="134" t="s">
        <v>10</v>
      </c>
      <c r="T54" s="132" t="s">
        <v>104</v>
      </c>
      <c r="U54" s="132" t="s">
        <v>83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4:55" ht="20.100000000000001" customHeight="1" thickBot="1">
      <c r="N55" s="3" t="s">
        <v>101</v>
      </c>
      <c r="O55" s="127">
        <v>1</v>
      </c>
      <c r="P55" s="130">
        <v>671809.5</v>
      </c>
      <c r="Q55" s="128" t="s">
        <v>81</v>
      </c>
      <c r="R55" s="128" t="s">
        <v>10</v>
      </c>
      <c r="S55" s="128" t="s">
        <v>10</v>
      </c>
      <c r="T55" s="127" t="s">
        <v>104</v>
      </c>
      <c r="U55" s="127" t="s">
        <v>84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4:55" ht="20.100000000000001" customHeight="1" thickBot="1">
      <c r="N56" s="3" t="s">
        <v>101</v>
      </c>
      <c r="O56" s="127">
        <v>2</v>
      </c>
      <c r="P56" s="130">
        <v>709498.01</v>
      </c>
      <c r="Q56" s="128" t="s">
        <v>81</v>
      </c>
      <c r="R56" s="128" t="s">
        <v>10</v>
      </c>
      <c r="S56" s="128" t="s">
        <v>10</v>
      </c>
      <c r="T56" s="127" t="s">
        <v>104</v>
      </c>
      <c r="U56" s="127" t="s">
        <v>84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4:55" ht="20.100000000000001" customHeight="1" thickBot="1">
      <c r="N57" s="3" t="s">
        <v>101</v>
      </c>
      <c r="O57" s="127">
        <v>3</v>
      </c>
      <c r="P57" s="130">
        <v>749300.85</v>
      </c>
      <c r="Q57" s="128" t="s">
        <v>81</v>
      </c>
      <c r="R57" s="128" t="s">
        <v>10</v>
      </c>
      <c r="S57" s="128" t="s">
        <v>10</v>
      </c>
      <c r="T57" s="127" t="s">
        <v>104</v>
      </c>
      <c r="U57" s="127" t="s">
        <v>84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4:55" ht="20.100000000000001" customHeight="1" thickBot="1">
      <c r="N58" s="3" t="s">
        <v>101</v>
      </c>
      <c r="O58" s="127">
        <v>4</v>
      </c>
      <c r="P58" s="130">
        <v>791336.63</v>
      </c>
      <c r="Q58" s="128" t="s">
        <v>81</v>
      </c>
      <c r="R58" s="128" t="s">
        <v>10</v>
      </c>
      <c r="S58" s="128" t="s">
        <v>10</v>
      </c>
      <c r="T58" s="127" t="s">
        <v>104</v>
      </c>
      <c r="U58" s="127" t="s">
        <v>84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14:55" ht="20.100000000000001" customHeight="1" thickBot="1">
      <c r="N59" s="3" t="s">
        <v>101</v>
      </c>
      <c r="O59" s="127">
        <v>5</v>
      </c>
      <c r="P59" s="130">
        <v>835730.61</v>
      </c>
      <c r="Q59" s="128" t="s">
        <v>81</v>
      </c>
      <c r="R59" s="128" t="s">
        <v>10</v>
      </c>
      <c r="S59" s="128" t="s">
        <v>10</v>
      </c>
      <c r="T59" s="127" t="s">
        <v>104</v>
      </c>
      <c r="U59" s="127" t="s">
        <v>84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14:55" ht="20.100000000000001" customHeight="1" thickBot="1">
      <c r="N60" s="3" t="s">
        <v>101</v>
      </c>
      <c r="O60" s="127">
        <v>6</v>
      </c>
      <c r="P60" s="130">
        <v>882615.1</v>
      </c>
      <c r="Q60" s="128" t="s">
        <v>81</v>
      </c>
      <c r="R60" s="128" t="s">
        <v>10</v>
      </c>
      <c r="S60" s="128" t="s">
        <v>10</v>
      </c>
      <c r="T60" s="127" t="s">
        <v>104</v>
      </c>
      <c r="U60" s="127" t="s">
        <v>84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4:55" ht="20.100000000000001" customHeight="1" thickBot="1">
      <c r="N61" s="3" t="s">
        <v>101</v>
      </c>
      <c r="O61" s="127">
        <v>7</v>
      </c>
      <c r="P61" s="130">
        <v>932129.81</v>
      </c>
      <c r="Q61" s="128" t="s">
        <v>81</v>
      </c>
      <c r="R61" s="128" t="s">
        <v>10</v>
      </c>
      <c r="S61" s="128" t="s">
        <v>10</v>
      </c>
      <c r="T61" s="127" t="s">
        <v>104</v>
      </c>
      <c r="U61" s="127" t="s">
        <v>84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4:55" ht="20.100000000000001" customHeight="1" thickBot="1">
      <c r="N62" s="3" t="s">
        <v>101</v>
      </c>
      <c r="O62" s="127">
        <v>8</v>
      </c>
      <c r="P62" s="130">
        <v>984422.31</v>
      </c>
      <c r="Q62" s="128" t="s">
        <v>81</v>
      </c>
      <c r="R62" s="128" t="s">
        <v>10</v>
      </c>
      <c r="S62" s="128" t="s">
        <v>10</v>
      </c>
      <c r="T62" s="127" t="s">
        <v>104</v>
      </c>
      <c r="U62" s="127" t="s">
        <v>84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4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4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35" activePane="bottomLeft" state="frozen"/>
      <selection activeCell="B1" sqref="B1"/>
      <selection pane="bottomLeft" activeCell="G48" sqref="G48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77" t="s">
        <v>30</v>
      </c>
      <c r="D1" s="177"/>
      <c r="E1" s="177"/>
      <c r="F1" s="177"/>
      <c r="G1" s="177"/>
      <c r="H1" s="177"/>
      <c r="K1" s="67">
        <f>'Resumen Mail'!B7</f>
        <v>45292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91">
        <v>1</v>
      </c>
      <c r="D3" s="193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92"/>
      <c r="D4" s="194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91">
        <v>2</v>
      </c>
      <c r="D5" s="193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92"/>
      <c r="D6" s="194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91">
        <v>3</v>
      </c>
      <c r="D7" s="193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92"/>
      <c r="D8" s="194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91">
        <v>4</v>
      </c>
      <c r="D9" s="193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92"/>
      <c r="D10" s="194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91">
        <v>1</v>
      </c>
      <c r="D13" s="193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92"/>
      <c r="D14" s="194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87">
        <v>2</v>
      </c>
      <c r="D15" s="189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88"/>
      <c r="D16" s="190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87">
        <v>3</v>
      </c>
      <c r="D17" s="189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88"/>
      <c r="D18" s="190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87">
        <v>4</v>
      </c>
      <c r="D19" s="189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88"/>
      <c r="D20" s="190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 ht="15.75" thickBot="1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24.75" thickBot="1">
      <c r="A22" s="10" t="str">
        <f t="shared" si="1"/>
        <v>R713273 Pago a Cuenta</v>
      </c>
      <c r="B22" s="3" t="s">
        <v>93</v>
      </c>
      <c r="C22" s="110" t="s">
        <v>94</v>
      </c>
      <c r="D22" s="111">
        <v>412822.7</v>
      </c>
      <c r="E22" s="112" t="s">
        <v>85</v>
      </c>
      <c r="F22" s="112" t="s">
        <v>85</v>
      </c>
      <c r="G22" s="111">
        <v>412822.7</v>
      </c>
      <c r="H22" s="113">
        <v>45093</v>
      </c>
      <c r="I22" s="40">
        <v>45093</v>
      </c>
      <c r="J22" s="29">
        <f t="shared" si="3"/>
        <v>45078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412822.7</v>
      </c>
    </row>
    <row r="23" spans="1:14" ht="15.75" thickBot="1">
      <c r="A23" s="10" t="str">
        <f t="shared" si="1"/>
        <v>R713273 1</v>
      </c>
      <c r="B23" s="3" t="s">
        <v>93</v>
      </c>
      <c r="C23" s="179">
        <v>1</v>
      </c>
      <c r="D23" s="181">
        <v>2473202.5499999998</v>
      </c>
      <c r="E23" s="111">
        <v>440027.72</v>
      </c>
      <c r="F23" s="112" t="s">
        <v>85</v>
      </c>
      <c r="G23" s="111">
        <v>2913230.27</v>
      </c>
      <c r="H23" s="113">
        <v>45123</v>
      </c>
      <c r="I23" s="40">
        <v>45123</v>
      </c>
      <c r="J23" s="29">
        <f t="shared" si="3"/>
        <v>45108</v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2473202.5499999998</v>
      </c>
    </row>
    <row r="24" spans="1:14" ht="15.75" thickBot="1">
      <c r="A24" s="10" t="str">
        <f t="shared" si="1"/>
        <v>R713273 1</v>
      </c>
      <c r="B24" s="3" t="s">
        <v>93</v>
      </c>
      <c r="C24" s="180"/>
      <c r="D24" s="182"/>
      <c r="E24" s="86">
        <v>440027.72</v>
      </c>
      <c r="F24" s="86">
        <v>57390.64</v>
      </c>
      <c r="G24" s="86">
        <v>2970620.91</v>
      </c>
      <c r="H24" s="87">
        <v>45133</v>
      </c>
      <c r="J24" s="29" t="str">
        <f t="shared" si="3"/>
        <v>-</v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2473202.5499999998</v>
      </c>
    </row>
    <row r="25" spans="1:14" ht="15.75" thickBot="1">
      <c r="A25" s="10" t="str">
        <f t="shared" si="1"/>
        <v>R713273 2</v>
      </c>
      <c r="B25" s="3" t="s">
        <v>93</v>
      </c>
      <c r="C25" s="183">
        <v>2</v>
      </c>
      <c r="D25" s="185">
        <v>2611949.2200000002</v>
      </c>
      <c r="E25" s="115">
        <v>301281.05</v>
      </c>
      <c r="F25" s="116" t="s">
        <v>85</v>
      </c>
      <c r="G25" s="115">
        <v>2913230.27</v>
      </c>
      <c r="H25" s="117">
        <v>45154</v>
      </c>
      <c r="I25" s="40">
        <v>45154</v>
      </c>
      <c r="J25" s="29">
        <f t="shared" si="3"/>
        <v>45139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2611949.2200000002</v>
      </c>
    </row>
    <row r="26" spans="1:14" ht="15.75" thickBot="1">
      <c r="A26" s="10" t="str">
        <f t="shared" si="1"/>
        <v>R713273 2</v>
      </c>
      <c r="B26" s="3" t="s">
        <v>93</v>
      </c>
      <c r="C26" s="184"/>
      <c r="D26" s="186"/>
      <c r="E26" s="118">
        <v>301281.05</v>
      </c>
      <c r="F26" s="118">
        <v>57390.64</v>
      </c>
      <c r="G26" s="118">
        <v>2970620.91</v>
      </c>
      <c r="H26" s="119">
        <v>45164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2611949.2200000002</v>
      </c>
    </row>
    <row r="27" spans="1:14" ht="15.75" thickBot="1">
      <c r="A27" s="10" t="str">
        <f t="shared" si="1"/>
        <v>R713273 3</v>
      </c>
      <c r="B27" s="3" t="s">
        <v>93</v>
      </c>
      <c r="C27" s="179">
        <v>3</v>
      </c>
      <c r="D27" s="181">
        <v>2758479.56</v>
      </c>
      <c r="E27" s="111">
        <v>154750.71</v>
      </c>
      <c r="F27" s="112" t="s">
        <v>85</v>
      </c>
      <c r="G27" s="111">
        <v>2913230.27</v>
      </c>
      <c r="H27" s="113">
        <v>45185</v>
      </c>
      <c r="I27" s="40">
        <v>45185</v>
      </c>
      <c r="J27" s="29">
        <f t="shared" si="3"/>
        <v>45170</v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2758479.56</v>
      </c>
    </row>
    <row r="28" spans="1:14" ht="15.75" thickBot="1">
      <c r="A28" s="10" t="str">
        <f t="shared" si="1"/>
        <v>R713273 3</v>
      </c>
      <c r="B28" s="3" t="s">
        <v>93</v>
      </c>
      <c r="C28" s="180"/>
      <c r="D28" s="182"/>
      <c r="E28" s="86">
        <v>154750.71</v>
      </c>
      <c r="F28" s="86">
        <v>57390.64</v>
      </c>
      <c r="G28" s="86">
        <v>2970620.91</v>
      </c>
      <c r="H28" s="87">
        <v>45195</v>
      </c>
      <c r="J28" s="29" t="str">
        <f t="shared" si="3"/>
        <v>-</v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2758479.56</v>
      </c>
    </row>
    <row r="29" spans="1:14" ht="15.75" thickBot="1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24.75" thickBot="1">
      <c r="A30" s="10" t="str">
        <f t="shared" si="1"/>
        <v>R938772 Pago a Cuenta</v>
      </c>
      <c r="B30" s="3" t="s">
        <v>96</v>
      </c>
      <c r="C30" s="110" t="s">
        <v>94</v>
      </c>
      <c r="D30" s="111">
        <v>170256.02</v>
      </c>
      <c r="E30" s="112" t="s">
        <v>85</v>
      </c>
      <c r="F30" s="112" t="s">
        <v>85</v>
      </c>
      <c r="G30" s="111">
        <v>170256.02</v>
      </c>
      <c r="H30" s="113">
        <v>45121</v>
      </c>
      <c r="I30" s="40">
        <v>45121</v>
      </c>
      <c r="J30" s="29">
        <f t="shared" si="3"/>
        <v>45108</v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170256.02</v>
      </c>
    </row>
    <row r="31" spans="1:14" ht="15.75" thickBot="1">
      <c r="A31" s="10" t="str">
        <f t="shared" si="1"/>
        <v>R938772 1</v>
      </c>
      <c r="B31" s="3" t="s">
        <v>96</v>
      </c>
      <c r="C31" s="183">
        <v>1</v>
      </c>
      <c r="D31" s="185">
        <v>1019996.3</v>
      </c>
      <c r="E31" s="115">
        <v>181475.89</v>
      </c>
      <c r="F31" s="116" t="s">
        <v>85</v>
      </c>
      <c r="G31" s="115">
        <v>1201472.19</v>
      </c>
      <c r="H31" s="117">
        <v>45154</v>
      </c>
      <c r="I31" s="40">
        <v>45154</v>
      </c>
      <c r="J31" s="29">
        <f t="shared" si="3"/>
        <v>45139</v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1019996.3</v>
      </c>
    </row>
    <row r="32" spans="1:14" ht="15.75" thickBot="1">
      <c r="A32" s="10" t="str">
        <f t="shared" si="1"/>
        <v>R938772 1</v>
      </c>
      <c r="B32" s="3" t="s">
        <v>96</v>
      </c>
      <c r="C32" s="184"/>
      <c r="D32" s="186"/>
      <c r="E32" s="118">
        <v>181475.89</v>
      </c>
      <c r="F32" s="118">
        <v>23669</v>
      </c>
      <c r="G32" s="118">
        <v>1225141.19</v>
      </c>
      <c r="H32" s="119">
        <v>45164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1019996.3</v>
      </c>
    </row>
    <row r="33" spans="1:14" ht="15.75" thickBot="1">
      <c r="A33" s="10" t="str">
        <f t="shared" si="1"/>
        <v>R938772 2</v>
      </c>
      <c r="B33" s="3" t="s">
        <v>96</v>
      </c>
      <c r="C33" s="179">
        <v>2</v>
      </c>
      <c r="D33" s="181">
        <v>1077218.0900000001</v>
      </c>
      <c r="E33" s="111">
        <v>124254.1</v>
      </c>
      <c r="F33" s="112" t="s">
        <v>85</v>
      </c>
      <c r="G33" s="111">
        <v>1201472.19</v>
      </c>
      <c r="H33" s="113">
        <v>45185</v>
      </c>
      <c r="I33" s="40">
        <v>45185</v>
      </c>
      <c r="J33" s="29">
        <f t="shared" si="3"/>
        <v>45170</v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1077218.0900000001</v>
      </c>
    </row>
    <row r="34" spans="1:14" ht="15.75" thickBot="1">
      <c r="A34" s="10" t="str">
        <f t="shared" si="1"/>
        <v>R938772 2</v>
      </c>
      <c r="B34" s="3" t="s">
        <v>96</v>
      </c>
      <c r="C34" s="180"/>
      <c r="D34" s="182"/>
      <c r="E34" s="86">
        <v>124254.1</v>
      </c>
      <c r="F34" s="86">
        <v>23669</v>
      </c>
      <c r="G34" s="86">
        <v>1225141.19</v>
      </c>
      <c r="H34" s="87">
        <v>45195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1077218.0900000001</v>
      </c>
    </row>
    <row r="35" spans="1:14" ht="15.75" thickBot="1">
      <c r="A35" s="10" t="str">
        <f t="shared" si="1"/>
        <v>R938772 3</v>
      </c>
      <c r="B35" s="3" t="s">
        <v>96</v>
      </c>
      <c r="C35" s="179">
        <v>3</v>
      </c>
      <c r="D35" s="181">
        <v>1137650.02</v>
      </c>
      <c r="E35" s="111">
        <v>63822.17</v>
      </c>
      <c r="F35" s="112" t="s">
        <v>85</v>
      </c>
      <c r="G35" s="111">
        <v>1201472.19</v>
      </c>
      <c r="H35" s="113">
        <v>45215</v>
      </c>
      <c r="I35" s="40">
        <v>45215</v>
      </c>
      <c r="J35" s="29">
        <f t="shared" si="3"/>
        <v>45200</v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1137650.02</v>
      </c>
    </row>
    <row r="36" spans="1:14" ht="15.75" thickBot="1">
      <c r="A36" s="10" t="str">
        <f t="shared" si="1"/>
        <v>R938772 3</v>
      </c>
      <c r="B36" s="3" t="s">
        <v>96</v>
      </c>
      <c r="C36" s="180"/>
      <c r="D36" s="182"/>
      <c r="E36" s="86">
        <v>63822.17</v>
      </c>
      <c r="F36" s="86">
        <v>23669</v>
      </c>
      <c r="G36" s="86">
        <v>1225141.19</v>
      </c>
      <c r="H36" s="87">
        <v>45225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1137650.02</v>
      </c>
    </row>
    <row r="37" spans="1:14" ht="15.75" thickBot="1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ht="24.75" thickBot="1">
      <c r="A38" s="10" t="str">
        <f t="shared" si="1"/>
        <v>S494413 Pago a Cuenta</v>
      </c>
      <c r="B38" s="3" t="s">
        <v>98</v>
      </c>
      <c r="C38" s="110" t="s">
        <v>94</v>
      </c>
      <c r="D38" s="111">
        <v>401879.78</v>
      </c>
      <c r="E38" s="112" t="s">
        <v>85</v>
      </c>
      <c r="F38" s="112" t="s">
        <v>85</v>
      </c>
      <c r="G38" s="111">
        <v>401879.78</v>
      </c>
      <c r="H38" s="113">
        <v>45251</v>
      </c>
      <c r="I38" s="40">
        <v>45251</v>
      </c>
      <c r="J38" s="29">
        <f t="shared" si="3"/>
        <v>45231</v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401879.78</v>
      </c>
    </row>
    <row r="39" spans="1:14" ht="15.75" thickBot="1">
      <c r="A39" s="10" t="str">
        <f t="shared" si="1"/>
        <v>S494413 1</v>
      </c>
      <c r="B39" s="3" t="s">
        <v>98</v>
      </c>
      <c r="C39" s="179">
        <v>1</v>
      </c>
      <c r="D39" s="181">
        <v>782350.06</v>
      </c>
      <c r="E39" s="111">
        <v>428363.65</v>
      </c>
      <c r="F39" s="112" t="s">
        <v>85</v>
      </c>
      <c r="G39" s="111">
        <v>1210713.71</v>
      </c>
      <c r="H39" s="113">
        <v>45276</v>
      </c>
      <c r="I39" s="40">
        <v>45276</v>
      </c>
      <c r="J39" s="29">
        <f t="shared" si="3"/>
        <v>45261</v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782350.06</v>
      </c>
    </row>
    <row r="40" spans="1:14" ht="15.75" thickBot="1">
      <c r="A40" s="10" t="str">
        <f t="shared" si="1"/>
        <v>S494413 1</v>
      </c>
      <c r="B40" s="3" t="s">
        <v>98</v>
      </c>
      <c r="C40" s="180"/>
      <c r="D40" s="182"/>
      <c r="E40" s="86">
        <v>428363.65</v>
      </c>
      <c r="F40" s="86">
        <v>23851.06</v>
      </c>
      <c r="G40" s="86">
        <v>1234564.77</v>
      </c>
      <c r="H40" s="87">
        <v>45286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782350.06</v>
      </c>
    </row>
    <row r="41" spans="1:14" ht="15.75" thickBot="1">
      <c r="A41" s="10" t="str">
        <f t="shared" si="1"/>
        <v>S494413 2</v>
      </c>
      <c r="B41" s="3" t="s">
        <v>98</v>
      </c>
      <c r="C41" s="191">
        <v>2</v>
      </c>
      <c r="D41" s="193">
        <v>826239.9</v>
      </c>
      <c r="E41" s="91">
        <v>384473.81</v>
      </c>
      <c r="F41" s="92" t="s">
        <v>85</v>
      </c>
      <c r="G41" s="91">
        <v>1210713.71</v>
      </c>
      <c r="H41" s="93">
        <v>45307</v>
      </c>
      <c r="I41" s="40">
        <v>45307</v>
      </c>
      <c r="J41" s="29">
        <f t="shared" si="3"/>
        <v>45292</v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826239.9</v>
      </c>
    </row>
    <row r="42" spans="1:14" ht="15.75" thickBot="1">
      <c r="A42" s="10" t="str">
        <f t="shared" ref="A42:A105" si="4">B42&amp;" "&amp;IF(C42="",C41,C42)</f>
        <v>S494413 2</v>
      </c>
      <c r="B42" s="3" t="s">
        <v>98</v>
      </c>
      <c r="C42" s="192"/>
      <c r="D42" s="194"/>
      <c r="E42" s="86">
        <v>384473.81</v>
      </c>
      <c r="F42" s="86">
        <v>23851.06</v>
      </c>
      <c r="G42" s="86">
        <v>1234564.77</v>
      </c>
      <c r="H42" s="87">
        <v>45317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826239.9</v>
      </c>
    </row>
    <row r="43" spans="1:14" ht="15.75" thickBot="1">
      <c r="A43" s="10" t="str">
        <f t="shared" si="4"/>
        <v>S494413 3</v>
      </c>
      <c r="B43" s="3" t="s">
        <v>98</v>
      </c>
      <c r="C43" s="160">
        <v>3</v>
      </c>
      <c r="D43" s="195">
        <v>872591.95</v>
      </c>
      <c r="E43" s="86">
        <v>338121.76</v>
      </c>
      <c r="F43" s="95" t="s">
        <v>85</v>
      </c>
      <c r="G43" s="86">
        <v>1210713.71</v>
      </c>
      <c r="H43" s="87">
        <v>45338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872591.95</v>
      </c>
    </row>
    <row r="44" spans="1:14" ht="15.75" thickBot="1">
      <c r="A44" s="10" t="str">
        <f t="shared" si="4"/>
        <v>S494413 3</v>
      </c>
      <c r="B44" s="3" t="s">
        <v>98</v>
      </c>
      <c r="C44" s="162"/>
      <c r="D44" s="196"/>
      <c r="E44" s="86">
        <v>338121.76</v>
      </c>
      <c r="F44" s="86">
        <v>23851.06</v>
      </c>
      <c r="G44" s="86">
        <v>1234564.77</v>
      </c>
      <c r="H44" s="87">
        <v>45348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872591.95</v>
      </c>
    </row>
    <row r="45" spans="1:14" ht="15.75" thickBot="1">
      <c r="A45" s="10" t="str">
        <f t="shared" si="4"/>
        <v>S494413 4</v>
      </c>
      <c r="B45" s="3" t="s">
        <v>98</v>
      </c>
      <c r="C45" s="160">
        <v>4</v>
      </c>
      <c r="D45" s="195">
        <v>921544.36</v>
      </c>
      <c r="E45" s="86">
        <v>289169.34999999998</v>
      </c>
      <c r="F45" s="95" t="s">
        <v>85</v>
      </c>
      <c r="G45" s="86">
        <v>1210713.71</v>
      </c>
      <c r="H45" s="87">
        <v>45367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921544.36</v>
      </c>
    </row>
    <row r="46" spans="1:14" ht="15.75" thickBot="1">
      <c r="A46" s="10" t="str">
        <f t="shared" si="4"/>
        <v>S494413 4</v>
      </c>
      <c r="B46" s="3" t="s">
        <v>98</v>
      </c>
      <c r="C46" s="162"/>
      <c r="D46" s="196"/>
      <c r="E46" s="86">
        <v>289169.34999999998</v>
      </c>
      <c r="F46" s="86">
        <v>23851.06</v>
      </c>
      <c r="G46" s="86">
        <v>1234564.77</v>
      </c>
      <c r="H46" s="87">
        <v>45377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921544.36</v>
      </c>
    </row>
    <row r="47" spans="1:14" ht="15.75" thickBot="1">
      <c r="A47" s="10" t="str">
        <f t="shared" si="4"/>
        <v>S494413 5</v>
      </c>
      <c r="B47" s="3" t="s">
        <v>98</v>
      </c>
      <c r="C47" s="160">
        <v>5</v>
      </c>
      <c r="D47" s="195">
        <v>973243</v>
      </c>
      <c r="E47" s="86">
        <v>237470.71</v>
      </c>
      <c r="F47" s="95" t="s">
        <v>85</v>
      </c>
      <c r="G47" s="86">
        <v>1210713.71</v>
      </c>
      <c r="H47" s="87">
        <v>45398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973243</v>
      </c>
    </row>
    <row r="48" spans="1:14" ht="15.75" thickBot="1">
      <c r="A48" s="10" t="str">
        <f t="shared" si="4"/>
        <v>S494413 5</v>
      </c>
      <c r="B48" s="3" t="s">
        <v>98</v>
      </c>
      <c r="C48" s="162"/>
      <c r="D48" s="196"/>
      <c r="E48" s="86">
        <v>237470.71</v>
      </c>
      <c r="F48" s="86">
        <v>23851.06</v>
      </c>
      <c r="G48" s="86">
        <v>1234564.77</v>
      </c>
      <c r="H48" s="87">
        <v>45408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973243</v>
      </c>
    </row>
    <row r="49" spans="1:14" ht="15.75" thickBot="1">
      <c r="A49" s="10" t="str">
        <f t="shared" si="4"/>
        <v>S494413 6</v>
      </c>
      <c r="B49" s="3" t="s">
        <v>98</v>
      </c>
      <c r="C49" s="160">
        <v>6</v>
      </c>
      <c r="D49" s="195">
        <v>1027841.93</v>
      </c>
      <c r="E49" s="86">
        <v>182871.78</v>
      </c>
      <c r="F49" s="95" t="s">
        <v>85</v>
      </c>
      <c r="G49" s="86">
        <v>1210713.71</v>
      </c>
      <c r="H49" s="87">
        <v>45428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1027841.93</v>
      </c>
    </row>
    <row r="50" spans="1:14" ht="15.75" thickBot="1">
      <c r="A50" s="10" t="str">
        <f t="shared" si="4"/>
        <v>S494413 6</v>
      </c>
      <c r="B50" s="3" t="s">
        <v>98</v>
      </c>
      <c r="C50" s="162"/>
      <c r="D50" s="196"/>
      <c r="E50" s="86">
        <v>182871.78</v>
      </c>
      <c r="F50" s="86">
        <v>23851.06</v>
      </c>
      <c r="G50" s="86">
        <v>1234564.77</v>
      </c>
      <c r="H50" s="87">
        <v>45438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1027841.93</v>
      </c>
    </row>
    <row r="51" spans="1:14" ht="15.75" thickBot="1">
      <c r="A51" s="10" t="str">
        <f t="shared" si="4"/>
        <v>S494413 7</v>
      </c>
      <c r="B51" s="3" t="s">
        <v>98</v>
      </c>
      <c r="C51" s="160">
        <v>7</v>
      </c>
      <c r="D51" s="195">
        <v>1085503.8700000001</v>
      </c>
      <c r="E51" s="86">
        <v>125209.84</v>
      </c>
      <c r="F51" s="95" t="s">
        <v>85</v>
      </c>
      <c r="G51" s="86">
        <v>1210713.71</v>
      </c>
      <c r="H51" s="87">
        <v>45459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1085503.8700000001</v>
      </c>
    </row>
    <row r="52" spans="1:14" ht="15.75" thickBot="1">
      <c r="A52" s="10" t="str">
        <f t="shared" si="4"/>
        <v>S494413 7</v>
      </c>
      <c r="B52" s="3" t="s">
        <v>98</v>
      </c>
      <c r="C52" s="162"/>
      <c r="D52" s="196"/>
      <c r="E52" s="86">
        <v>125209.84</v>
      </c>
      <c r="F52" s="86">
        <v>23851.06</v>
      </c>
      <c r="G52" s="86">
        <v>1234564.77</v>
      </c>
      <c r="H52" s="87">
        <v>45469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1085503.8700000001</v>
      </c>
    </row>
    <row r="53" spans="1:14" ht="15.75" thickBot="1">
      <c r="A53" s="10" t="str">
        <f t="shared" si="4"/>
        <v>S494413 8</v>
      </c>
      <c r="B53" s="3" t="s">
        <v>98</v>
      </c>
      <c r="C53" s="160">
        <v>8</v>
      </c>
      <c r="D53" s="195">
        <v>1146400.67</v>
      </c>
      <c r="E53" s="86">
        <v>64313.04</v>
      </c>
      <c r="F53" s="95" t="s">
        <v>85</v>
      </c>
      <c r="G53" s="86">
        <v>1210713.71</v>
      </c>
      <c r="H53" s="87">
        <v>45489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1146400.67</v>
      </c>
    </row>
    <row r="54" spans="1:14" ht="15.75" thickBot="1">
      <c r="A54" s="10" t="str">
        <f t="shared" si="4"/>
        <v>S494413 8</v>
      </c>
      <c r="B54" s="3" t="s">
        <v>98</v>
      </c>
      <c r="C54" s="162"/>
      <c r="D54" s="196"/>
      <c r="E54" s="86">
        <v>64313.04</v>
      </c>
      <c r="F54" s="86">
        <v>23851.06</v>
      </c>
      <c r="G54" s="86">
        <v>1234564.77</v>
      </c>
      <c r="H54" s="87">
        <v>45499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1146400.67</v>
      </c>
    </row>
    <row r="55" spans="1:14" ht="15.75" thickBot="1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ht="24.75" thickBot="1">
      <c r="A56" s="10" t="str">
        <f t="shared" si="4"/>
        <v>S672168 Pago a Cuenta</v>
      </c>
      <c r="B56" s="3" t="s">
        <v>100</v>
      </c>
      <c r="C56" s="135" t="s">
        <v>94</v>
      </c>
      <c r="D56" s="136">
        <v>2146406.9900000002</v>
      </c>
      <c r="E56" s="137" t="s">
        <v>85</v>
      </c>
      <c r="F56" s="137" t="s">
        <v>85</v>
      </c>
      <c r="G56" s="136">
        <v>2146406.9900000002</v>
      </c>
      <c r="H56" s="138">
        <v>45306</v>
      </c>
      <c r="I56" s="40">
        <v>45306</v>
      </c>
      <c r="J56" s="29">
        <f t="shared" si="3"/>
        <v>45292</v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2146406.9900000002</v>
      </c>
    </row>
    <row r="57" spans="1:14" ht="15.75" thickBot="1">
      <c r="A57" s="10" t="str">
        <f t="shared" si="4"/>
        <v>S672168 1</v>
      </c>
      <c r="B57" s="3" t="s">
        <v>100</v>
      </c>
      <c r="C57" s="171">
        <v>1</v>
      </c>
      <c r="D57" s="197">
        <v>1480496.66</v>
      </c>
      <c r="E57" s="139">
        <v>361240.3</v>
      </c>
      <c r="F57" s="140" t="s">
        <v>85</v>
      </c>
      <c r="G57" s="139">
        <v>1841736.96</v>
      </c>
      <c r="H57" s="141">
        <v>45338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1480496.66</v>
      </c>
    </row>
    <row r="58" spans="1:14" ht="15.75" thickBot="1">
      <c r="A58" s="10" t="str">
        <f t="shared" si="4"/>
        <v>S672168 1</v>
      </c>
      <c r="B58" s="3" t="s">
        <v>100</v>
      </c>
      <c r="C58" s="173"/>
      <c r="D58" s="198"/>
      <c r="E58" s="139">
        <v>361240.3</v>
      </c>
      <c r="F58" s="139">
        <v>93744.41</v>
      </c>
      <c r="G58" s="139">
        <v>1935481.37</v>
      </c>
      <c r="H58" s="141">
        <v>45348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1480496.66</v>
      </c>
    </row>
    <row r="59" spans="1:14" ht="15.75" thickBot="1">
      <c r="A59" s="10" t="str">
        <f t="shared" si="4"/>
        <v>S672168 2</v>
      </c>
      <c r="B59" s="3" t="s">
        <v>100</v>
      </c>
      <c r="C59" s="171">
        <v>2</v>
      </c>
      <c r="D59" s="197">
        <v>1563552.53</v>
      </c>
      <c r="E59" s="139">
        <v>278184.43</v>
      </c>
      <c r="F59" s="140" t="s">
        <v>85</v>
      </c>
      <c r="G59" s="139">
        <v>1841736.96</v>
      </c>
      <c r="H59" s="141">
        <v>45367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1563552.53</v>
      </c>
    </row>
    <row r="60" spans="1:14" ht="15.75" thickBot="1">
      <c r="A60" s="10" t="str">
        <f t="shared" si="4"/>
        <v>S672168 2</v>
      </c>
      <c r="B60" s="3" t="s">
        <v>100</v>
      </c>
      <c r="C60" s="173"/>
      <c r="D60" s="198"/>
      <c r="E60" s="139">
        <v>278184.43</v>
      </c>
      <c r="F60" s="139">
        <v>93744.41</v>
      </c>
      <c r="G60" s="139">
        <v>1935481.37</v>
      </c>
      <c r="H60" s="141">
        <v>45377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1563552.53</v>
      </c>
    </row>
    <row r="61" spans="1:14" ht="15.75" thickBot="1">
      <c r="A61" s="10" t="str">
        <f t="shared" si="4"/>
        <v>S672168 3</v>
      </c>
      <c r="B61" s="3" t="s">
        <v>100</v>
      </c>
      <c r="C61" s="171">
        <v>3</v>
      </c>
      <c r="D61" s="197">
        <v>1651267.82</v>
      </c>
      <c r="E61" s="139">
        <v>190469.14</v>
      </c>
      <c r="F61" s="140" t="s">
        <v>85</v>
      </c>
      <c r="G61" s="139">
        <v>1841736.96</v>
      </c>
      <c r="H61" s="141">
        <v>45398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1651267.82</v>
      </c>
    </row>
    <row r="62" spans="1:14" ht="15.75" thickBot="1">
      <c r="A62" s="10" t="str">
        <f t="shared" si="4"/>
        <v>S672168 3</v>
      </c>
      <c r="B62" s="3" t="s">
        <v>100</v>
      </c>
      <c r="C62" s="173"/>
      <c r="D62" s="198"/>
      <c r="E62" s="139">
        <v>190469.14</v>
      </c>
      <c r="F62" s="139">
        <v>93744.41</v>
      </c>
      <c r="G62" s="139">
        <v>1935481.37</v>
      </c>
      <c r="H62" s="141">
        <v>45408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1651267.82</v>
      </c>
    </row>
    <row r="63" spans="1:14" ht="15.75" thickBot="1">
      <c r="A63" s="10" t="str">
        <f t="shared" si="4"/>
        <v>S672168 4</v>
      </c>
      <c r="B63" s="3" t="s">
        <v>100</v>
      </c>
      <c r="C63" s="171">
        <v>4</v>
      </c>
      <c r="D63" s="197">
        <v>1743903.94</v>
      </c>
      <c r="E63" s="139">
        <v>97833.02</v>
      </c>
      <c r="F63" s="140" t="s">
        <v>85</v>
      </c>
      <c r="G63" s="139">
        <v>1841736.96</v>
      </c>
      <c r="H63" s="141">
        <v>45428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1743903.94</v>
      </c>
    </row>
    <row r="64" spans="1:14" ht="15.75" thickBot="1">
      <c r="A64" s="10" t="str">
        <f t="shared" si="4"/>
        <v>S672168 4</v>
      </c>
      <c r="B64" s="3" t="s">
        <v>100</v>
      </c>
      <c r="C64" s="173"/>
      <c r="D64" s="198"/>
      <c r="E64" s="139">
        <v>97833.02</v>
      </c>
      <c r="F64" s="139">
        <v>93744.41</v>
      </c>
      <c r="G64" s="139">
        <v>1935481.37</v>
      </c>
      <c r="H64" s="141">
        <v>45438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1743903.94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24.75" thickBot="1">
      <c r="A66" s="10" t="str">
        <f t="shared" si="4"/>
        <v>S685544 Pago a Cuenta</v>
      </c>
      <c r="B66" s="3" t="s">
        <v>101</v>
      </c>
      <c r="C66" s="135" t="s">
        <v>94</v>
      </c>
      <c r="D66" s="136">
        <v>345096.99</v>
      </c>
      <c r="E66" s="137" t="s">
        <v>85</v>
      </c>
      <c r="F66" s="137" t="s">
        <v>85</v>
      </c>
      <c r="G66" s="136">
        <v>345096.99</v>
      </c>
      <c r="H66" s="138">
        <v>45309</v>
      </c>
      <c r="I66" s="40">
        <v>45309</v>
      </c>
      <c r="J66" s="29">
        <f t="shared" si="3"/>
        <v>45292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345096.99</v>
      </c>
    </row>
    <row r="67" spans="1:14" ht="15.75" thickBot="1">
      <c r="A67" s="10" t="str">
        <f t="shared" si="4"/>
        <v>S685544 1</v>
      </c>
      <c r="B67" s="3" t="s">
        <v>101</v>
      </c>
      <c r="C67" s="171">
        <v>1</v>
      </c>
      <c r="D67" s="197">
        <v>671809.5</v>
      </c>
      <c r="E67" s="139">
        <v>367838.88</v>
      </c>
      <c r="F67" s="140" t="s">
        <v>85</v>
      </c>
      <c r="G67" s="139">
        <v>1039648.38</v>
      </c>
      <c r="H67" s="141">
        <v>45338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671809.5</v>
      </c>
    </row>
    <row r="68" spans="1:14" ht="15.75" thickBot="1">
      <c r="A68" s="10" t="str">
        <f t="shared" si="4"/>
        <v>S685544 1</v>
      </c>
      <c r="B68" s="3" t="s">
        <v>101</v>
      </c>
      <c r="C68" s="173"/>
      <c r="D68" s="198"/>
      <c r="E68" s="139">
        <v>367838.88</v>
      </c>
      <c r="F68" s="139">
        <v>52918.1</v>
      </c>
      <c r="G68" s="139">
        <v>1092566.48</v>
      </c>
      <c r="H68" s="141">
        <v>45348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671809.5</v>
      </c>
    </row>
    <row r="69" spans="1:14" ht="15.75" thickBot="1">
      <c r="A69" s="10" t="str">
        <f t="shared" si="4"/>
        <v>S685544 2</v>
      </c>
      <c r="B69" s="3" t="s">
        <v>101</v>
      </c>
      <c r="C69" s="171">
        <v>2</v>
      </c>
      <c r="D69" s="197">
        <v>709498.01</v>
      </c>
      <c r="E69" s="139">
        <v>330150.37</v>
      </c>
      <c r="F69" s="140" t="s">
        <v>85</v>
      </c>
      <c r="G69" s="139">
        <v>1039648.38</v>
      </c>
      <c r="H69" s="141">
        <v>45367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709498.01</v>
      </c>
    </row>
    <row r="70" spans="1:14" ht="15.75" thickBot="1">
      <c r="A70" s="10" t="str">
        <f t="shared" si="4"/>
        <v>S685544 2</v>
      </c>
      <c r="B70" s="3" t="s">
        <v>101</v>
      </c>
      <c r="C70" s="173"/>
      <c r="D70" s="198"/>
      <c r="E70" s="139">
        <v>330150.37</v>
      </c>
      <c r="F70" s="139">
        <v>52918.1</v>
      </c>
      <c r="G70" s="139">
        <v>1092566.48</v>
      </c>
      <c r="H70" s="141">
        <v>45377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709498.01</v>
      </c>
    </row>
    <row r="71" spans="1:14" ht="15.75" thickBot="1">
      <c r="A71" s="10" t="str">
        <f t="shared" si="4"/>
        <v>S685544 3</v>
      </c>
      <c r="B71" s="3" t="s">
        <v>101</v>
      </c>
      <c r="C71" s="171">
        <v>3</v>
      </c>
      <c r="D71" s="197">
        <v>749300.85</v>
      </c>
      <c r="E71" s="139">
        <v>290347.53000000003</v>
      </c>
      <c r="F71" s="140" t="s">
        <v>85</v>
      </c>
      <c r="G71" s="139">
        <v>1039648.38</v>
      </c>
      <c r="H71" s="141">
        <v>45398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749300.85</v>
      </c>
    </row>
    <row r="72" spans="1:14" ht="15.75" thickBot="1">
      <c r="A72" s="10" t="str">
        <f t="shared" si="4"/>
        <v>S685544 3</v>
      </c>
      <c r="B72" s="3" t="s">
        <v>101</v>
      </c>
      <c r="C72" s="173"/>
      <c r="D72" s="198"/>
      <c r="E72" s="139">
        <v>290347.53000000003</v>
      </c>
      <c r="F72" s="139">
        <v>52918.1</v>
      </c>
      <c r="G72" s="139">
        <v>1092566.48</v>
      </c>
      <c r="H72" s="141">
        <v>45408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749300.85</v>
      </c>
    </row>
    <row r="73" spans="1:14" ht="15.75" thickBot="1">
      <c r="A73" s="10" t="str">
        <f t="shared" si="4"/>
        <v>S685544 4</v>
      </c>
      <c r="B73" s="3" t="s">
        <v>101</v>
      </c>
      <c r="C73" s="171">
        <v>4</v>
      </c>
      <c r="D73" s="197">
        <v>791336.63</v>
      </c>
      <c r="E73" s="139">
        <v>248311.75</v>
      </c>
      <c r="F73" s="140" t="s">
        <v>85</v>
      </c>
      <c r="G73" s="139">
        <v>1039648.38</v>
      </c>
      <c r="H73" s="141">
        <v>45428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791336.63</v>
      </c>
    </row>
    <row r="74" spans="1:14" ht="15.75" thickBot="1">
      <c r="A74" s="10" t="str">
        <f t="shared" si="4"/>
        <v>S685544 4</v>
      </c>
      <c r="B74" s="3" t="s">
        <v>101</v>
      </c>
      <c r="C74" s="173"/>
      <c r="D74" s="198"/>
      <c r="E74" s="139">
        <v>248311.75</v>
      </c>
      <c r="F74" s="139">
        <v>52918.1</v>
      </c>
      <c r="G74" s="139">
        <v>1092566.48</v>
      </c>
      <c r="H74" s="141">
        <v>45438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791336.63</v>
      </c>
    </row>
    <row r="75" spans="1:14" ht="15.75" thickBot="1">
      <c r="A75" s="10" t="str">
        <f t="shared" si="4"/>
        <v>S685544 5</v>
      </c>
      <c r="B75" s="3" t="s">
        <v>101</v>
      </c>
      <c r="C75" s="171">
        <v>5</v>
      </c>
      <c r="D75" s="197">
        <v>835730.61</v>
      </c>
      <c r="E75" s="139">
        <v>203917.77</v>
      </c>
      <c r="F75" s="140" t="s">
        <v>85</v>
      </c>
      <c r="G75" s="139">
        <v>1039648.38</v>
      </c>
      <c r="H75" s="141">
        <v>45459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835730.61</v>
      </c>
    </row>
    <row r="76" spans="1:14" ht="15.75" thickBot="1">
      <c r="A76" s="10" t="str">
        <f t="shared" si="4"/>
        <v>S685544 5</v>
      </c>
      <c r="B76" s="3" t="s">
        <v>101</v>
      </c>
      <c r="C76" s="173"/>
      <c r="D76" s="198"/>
      <c r="E76" s="139">
        <v>203917.77</v>
      </c>
      <c r="F76" s="139">
        <v>52918.1</v>
      </c>
      <c r="G76" s="139">
        <v>1092566.48</v>
      </c>
      <c r="H76" s="141">
        <v>45469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835730.61</v>
      </c>
    </row>
    <row r="77" spans="1:14" ht="15.75" thickBot="1">
      <c r="A77" s="10" t="str">
        <f t="shared" si="4"/>
        <v>S685544 6</v>
      </c>
      <c r="B77" s="3" t="s">
        <v>101</v>
      </c>
      <c r="C77" s="171">
        <v>6</v>
      </c>
      <c r="D77" s="197">
        <v>882615.1</v>
      </c>
      <c r="E77" s="139">
        <v>157033.28</v>
      </c>
      <c r="F77" s="140" t="s">
        <v>85</v>
      </c>
      <c r="G77" s="139">
        <v>1039648.38</v>
      </c>
      <c r="H77" s="141">
        <v>45489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882615.1</v>
      </c>
    </row>
    <row r="78" spans="1:14" ht="15.75" thickBot="1">
      <c r="A78" s="10" t="str">
        <f t="shared" si="4"/>
        <v>S685544 6</v>
      </c>
      <c r="B78" s="3" t="s">
        <v>101</v>
      </c>
      <c r="C78" s="173"/>
      <c r="D78" s="198"/>
      <c r="E78" s="139">
        <v>157033.28</v>
      </c>
      <c r="F78" s="139">
        <v>52918.1</v>
      </c>
      <c r="G78" s="139">
        <v>1092566.48</v>
      </c>
      <c r="H78" s="141">
        <v>45499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882615.1</v>
      </c>
    </row>
    <row r="79" spans="1:14" ht="15.75" thickBot="1">
      <c r="A79" s="10" t="str">
        <f t="shared" si="4"/>
        <v>S685544 7</v>
      </c>
      <c r="B79" s="3" t="s">
        <v>101</v>
      </c>
      <c r="C79" s="171">
        <v>7</v>
      </c>
      <c r="D79" s="197">
        <v>932129.81</v>
      </c>
      <c r="E79" s="139">
        <v>107518.57</v>
      </c>
      <c r="F79" s="140" t="s">
        <v>85</v>
      </c>
      <c r="G79" s="139">
        <v>1039648.38</v>
      </c>
      <c r="H79" s="141">
        <v>45520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932129.81</v>
      </c>
    </row>
    <row r="80" spans="1:14" ht="15.75" thickBot="1">
      <c r="A80" s="10" t="str">
        <f t="shared" si="4"/>
        <v>S685544 7</v>
      </c>
      <c r="B80" s="3" t="s">
        <v>101</v>
      </c>
      <c r="C80" s="173"/>
      <c r="D80" s="198"/>
      <c r="E80" s="139">
        <v>107518.57</v>
      </c>
      <c r="F80" s="139">
        <v>52918.1</v>
      </c>
      <c r="G80" s="139">
        <v>1092566.48</v>
      </c>
      <c r="H80" s="141">
        <v>45530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932129.81</v>
      </c>
    </row>
    <row r="81" spans="1:14" ht="15.75" thickBot="1">
      <c r="A81" s="10" t="str">
        <f t="shared" si="4"/>
        <v>S685544 8</v>
      </c>
      <c r="B81" s="3" t="s">
        <v>101</v>
      </c>
      <c r="C81" s="171">
        <v>8</v>
      </c>
      <c r="D81" s="197">
        <v>984422.31</v>
      </c>
      <c r="E81" s="139">
        <v>55226.07</v>
      </c>
      <c r="F81" s="140" t="s">
        <v>85</v>
      </c>
      <c r="G81" s="139">
        <v>1039648.38</v>
      </c>
      <c r="H81" s="141">
        <v>45551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984422.31</v>
      </c>
    </row>
    <row r="82" spans="1:14" ht="15.75" thickBot="1">
      <c r="A82" s="10" t="str">
        <f t="shared" si="4"/>
        <v>S685544 8</v>
      </c>
      <c r="B82" s="3" t="s">
        <v>101</v>
      </c>
      <c r="C82" s="173"/>
      <c r="D82" s="198"/>
      <c r="E82" s="139">
        <v>55226.07</v>
      </c>
      <c r="F82" s="139">
        <v>52918.1</v>
      </c>
      <c r="G82" s="139">
        <v>1092566.48</v>
      </c>
      <c r="H82" s="141">
        <v>45561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984422.31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69"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3:C64"/>
    <mergeCell ref="D63:D64"/>
    <mergeCell ref="C67:C68"/>
    <mergeCell ref="D67:D68"/>
    <mergeCell ref="C69:C70"/>
    <mergeCell ref="D69:D70"/>
    <mergeCell ref="C57:C58"/>
    <mergeCell ref="D57:D58"/>
    <mergeCell ref="C59:C60"/>
    <mergeCell ref="D59:D60"/>
    <mergeCell ref="C61:C62"/>
    <mergeCell ref="D61:D62"/>
    <mergeCell ref="C51:C52"/>
    <mergeCell ref="D51:D52"/>
    <mergeCell ref="C53:C54"/>
    <mergeCell ref="D53:D54"/>
    <mergeCell ref="C45:C46"/>
    <mergeCell ref="D45:D46"/>
    <mergeCell ref="C47:C48"/>
    <mergeCell ref="D47:D48"/>
    <mergeCell ref="C49:C50"/>
    <mergeCell ref="D49:D50"/>
    <mergeCell ref="C39:C40"/>
    <mergeCell ref="D39:D40"/>
    <mergeCell ref="C41:C42"/>
    <mergeCell ref="D41:D42"/>
    <mergeCell ref="C43:C44"/>
    <mergeCell ref="D43:D44"/>
    <mergeCell ref="C31:C32"/>
    <mergeCell ref="D31:D32"/>
    <mergeCell ref="C33:C34"/>
    <mergeCell ref="D33:D34"/>
    <mergeCell ref="C35:C36"/>
    <mergeCell ref="D35:D36"/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19:C20"/>
    <mergeCell ref="D19:D20"/>
    <mergeCell ref="C13:C14"/>
    <mergeCell ref="D13:D14"/>
    <mergeCell ref="C15:C16"/>
    <mergeCell ref="D15:D16"/>
    <mergeCell ref="C17:C18"/>
    <mergeCell ref="D17:D18"/>
    <mergeCell ref="C23:C24"/>
    <mergeCell ref="D23:D24"/>
    <mergeCell ref="C25:C26"/>
    <mergeCell ref="D25:D26"/>
    <mergeCell ref="C27:C28"/>
    <mergeCell ref="D27:D2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C14" sqref="C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45292</v>
      </c>
      <c r="C7" s="28">
        <f>SUMIF(SUSS!H:H,'Control de pagos'!K1,SUSS!I:I)</f>
        <v>118763.3</v>
      </c>
      <c r="D7" s="28">
        <f>'Control de pagos'!K2</f>
        <v>0</v>
      </c>
      <c r="E7" s="41">
        <f>C7+D7</f>
        <v>118763.3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R713273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R938772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 t="str">
        <f>Descripción!B58</f>
        <v>S494413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 t="str">
        <f>Descripción!B71</f>
        <v>S672168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 t="str">
        <f>Descripción!B84</f>
        <v>S685544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2024-02-19T12:06:51Z</dcterms:modified>
</cp:coreProperties>
</file>