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90" windowWidth="18915" windowHeight="6630"/>
  </bookViews>
  <sheets>
    <sheet name="NETOS" sheetId="1" r:id="rId1"/>
  </sheets>
  <definedNames>
    <definedName name="_xlnm.Print_Area" localSheetId="0">NETOS!$A$1:$P$33</definedName>
  </definedNames>
  <calcPr calcId="144525"/>
</workbook>
</file>

<file path=xl/calcChain.xml><?xml version="1.0" encoding="utf-8"?>
<calcChain xmlns="http://schemas.openxmlformats.org/spreadsheetml/2006/main">
  <c r="I32" i="1" l="1"/>
  <c r="H32" i="1"/>
  <c r="G32" i="1"/>
  <c r="I31" i="1"/>
  <c r="G31" i="1"/>
  <c r="I14" i="1" l="1"/>
  <c r="H14" i="1"/>
  <c r="G14" i="1"/>
  <c r="G13" i="1"/>
  <c r="G10" i="1"/>
  <c r="G7" i="1"/>
  <c r="H22" i="1" l="1"/>
  <c r="G22" i="1"/>
  <c r="D22" i="1" l="1"/>
  <c r="C22" i="1"/>
  <c r="I21" i="1"/>
  <c r="E21" i="1"/>
  <c r="K21" i="1" l="1"/>
  <c r="I22" i="1"/>
  <c r="D14" i="1"/>
  <c r="C14" i="1"/>
  <c r="I13" i="1"/>
  <c r="E13" i="1"/>
  <c r="K13" i="1" s="1"/>
  <c r="D32" i="1" l="1"/>
  <c r="C32" i="1"/>
  <c r="E31" i="1"/>
  <c r="K31" i="1" s="1"/>
  <c r="A31" i="1"/>
  <c r="I10" i="1" l="1"/>
  <c r="I11" i="1"/>
  <c r="E30" i="1" l="1"/>
  <c r="K30" i="1" s="1"/>
  <c r="E29" i="1"/>
  <c r="K29" i="1" s="1"/>
  <c r="E28" i="1"/>
  <c r="K28" i="1" s="1"/>
  <c r="E20" i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5" i="1"/>
  <c r="K5" i="1" s="1"/>
  <c r="E32" i="1" l="1"/>
  <c r="E22" i="1"/>
  <c r="K20" i="1"/>
  <c r="E14" i="1"/>
  <c r="I12" i="1"/>
  <c r="I20" i="1" l="1"/>
  <c r="I6" i="1"/>
  <c r="I7" i="1"/>
  <c r="I8" i="1"/>
  <c r="I9" i="1"/>
  <c r="I5" i="1"/>
  <c r="I29" i="1"/>
  <c r="A29" i="1" l="1"/>
  <c r="A30" i="1" s="1"/>
  <c r="I28" i="1"/>
  <c r="I30" i="1"/>
  <c r="K32" i="1" l="1"/>
  <c r="K22" i="1"/>
  <c r="K14" i="1" l="1"/>
  <c r="A6" i="1"/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<sst xmlns="http://schemas.openxmlformats.org/spreadsheetml/2006/main" count="53" uniqueCount="30">
  <si>
    <t>ESTUDIO DE PROFESIONALES S.A.</t>
  </si>
  <si>
    <t>Apellido y Nombre</t>
  </si>
  <si>
    <t>Total Sueldos</t>
  </si>
  <si>
    <t>Descuentos</t>
  </si>
  <si>
    <t>NETO</t>
  </si>
  <si>
    <t>ANDREOLI, MARIANELA</t>
  </si>
  <si>
    <t>MARTINEZ, MARCELA SILVANA</t>
  </si>
  <si>
    <t>AFE SOCIEDAD CIVIL</t>
  </si>
  <si>
    <t>SUELDO</t>
  </si>
  <si>
    <t>SAC</t>
  </si>
  <si>
    <t>Aguinaldo</t>
  </si>
  <si>
    <t>BLASCO, MARIA PAULA</t>
  </si>
  <si>
    <t>SAUAN, JORGE WALTER</t>
  </si>
  <si>
    <t>DEL CANTO, ALDANA</t>
  </si>
  <si>
    <t>RINALDI, MICAELA</t>
  </si>
  <si>
    <t>LENTI, FACUNDO</t>
  </si>
  <si>
    <t>MARTINEZ SILVA S.A.</t>
  </si>
  <si>
    <t>DI GIUSTO, JORGELINA</t>
  </si>
  <si>
    <t>DEL GRANDE, MARINA</t>
  </si>
  <si>
    <t>Tipo y número de cuenta: Cuentas en Pesos  237-013552/4</t>
  </si>
  <si>
    <t xml:space="preserve">Número de CBU: 0720237988000001355240 </t>
  </si>
  <si>
    <t>Alias de CBU: CHARCO.PERSA.MONEDA</t>
  </si>
  <si>
    <t>Titular de la cuenta: Del Grande Marina Carla</t>
  </si>
  <si>
    <t>Tipo y número de documento: DNI - 31516467</t>
  </si>
  <si>
    <t>VELASCO, MARIA AURELIA</t>
  </si>
  <si>
    <t>VIÑOLO, VALENTIN ROMAN</t>
  </si>
  <si>
    <t>depositar TODO AL Santander</t>
  </si>
  <si>
    <t>D'AGOSTINO, MICAELA</t>
  </si>
  <si>
    <t>COSTA, MORENA BELEN</t>
  </si>
  <si>
    <t>INCLUYE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</si>
</sst>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</numFmts>
  <fonts count="7" x14ac:knownFonts="1"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7" fontId="4" fillId="2" borderId="0" xfId="0" applyNumberFormat="1" applyFont="1" applyFill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" fontId="4" fillId="7" borderId="2" xfId="0" applyNumberFormat="1" applyFont="1" applyFill="1" applyBorder="1"/>
    <xf numFmtId="4" fontId="5" fillId="6" borderId="2" xfId="0" applyNumberFormat="1" applyFont="1" applyFill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20" applyFont="1"/>
    <xf numFmtId="164" fontId="4" fillId="0" borderId="0" xfId="0" applyNumberFormat="1" applyFont="1"/>
    <xf numFmtId="4" fontId="3" fillId="0" borderId="0" xfId="0" applyNumberFormat="1" applyFont="1"/>
    <xf numFmtId="1" fontId="5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6" fontId="3" fillId="0" borderId="0" xfId="21" applyNumberFormat="1" applyFont="1"/>
    <xf numFmtId="4" fontId="4" fillId="0" borderId="0" xfId="0" applyNumberFormat="1" applyFont="1"/>
    <xf numFmtId="165" fontId="3" fillId="0" borderId="0" xfId="21" applyFont="1"/>
    <xf numFmtId="165" fontId="3" fillId="0" borderId="0" xfId="21" applyFont="1" applyAlignment="1">
      <alignment horizontal="center" vertical="center" wrapText="1"/>
    </xf>
    <xf numFmtId="0" fontId="3" fillId="0" borderId="0" xfId="0" applyFont="1" applyAlignment="1"/>
    <xf numFmtId="4" fontId="4" fillId="7" borderId="5" xfId="0" applyNumberFormat="1" applyFont="1" applyFill="1" applyBorder="1"/>
    <xf numFmtId="0" fontId="2" fillId="0" borderId="0" xfId="0" applyFont="1" applyFill="1"/>
    <xf numFmtId="0" fontId="3" fillId="9" borderId="0" xfId="0" applyFont="1" applyFill="1"/>
    <xf numFmtId="0" fontId="6" fillId="9" borderId="2" xfId="0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165" fontId="3" fillId="0" borderId="0" xfId="21" applyFont="1" applyFill="1"/>
    <xf numFmtId="0" fontId="2" fillId="0" borderId="0" xfId="0" applyFont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</cellXfs>
  <cellStyles count="22">
    <cellStyle name="Millares" xfId="21" builtinId="3"/>
    <cellStyle name="Moneda" xfId="20" builtinId="4"/>
    <cellStyle name="Normal" xfId="0" builtinId="0"/>
    <cellStyle name="Normal 2 2" xfId="1"/>
    <cellStyle name="Normal 2 2 2" xfId="2"/>
    <cellStyle name="Normal 2 2 2 2" xfId="3"/>
    <cellStyle name="Normal 2 2 2 2 2" xfId="4"/>
    <cellStyle name="Normal 2 2 2 2 2 2" xfId="5"/>
    <cellStyle name="Normal 2 2 2 2 2 2 2" xfId="6"/>
    <cellStyle name="Normal 2 2 2 2 2 2 2 2" xfId="7"/>
    <cellStyle name="Normal 2 2 2 2 2 3" xfId="8"/>
    <cellStyle name="Normal 2 2 2 2 3" xfId="9"/>
    <cellStyle name="Normal 2 2 2 3" xfId="10"/>
    <cellStyle name="Normal 2 2 2 4" xfId="11"/>
    <cellStyle name="Normal 2 2 3" xfId="12"/>
    <cellStyle name="Normal 2 2 4" xfId="13"/>
    <cellStyle name="Normal 2 3" xfId="14"/>
    <cellStyle name="Normal 2 4" xfId="15"/>
    <cellStyle name="Normal 2 5" xfId="16"/>
    <cellStyle name="Normal 3 2" xfId="17"/>
    <cellStyle name="Normal 3 3" xfId="18"/>
    <cellStyle name="Normal 4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topLeftCell="A4" workbookViewId="0">
      <selection activeCell="D30" sqref="D30"/>
    </sheetView>
  </sheetViews>
  <sheetFormatPr baseColWidth="10" defaultRowHeight="12.75" x14ac:dyDescent="0.2"/>
  <cols>
    <col min="1" max="1" width="5.140625" style="2" customWidth="1"/>
    <col min="2" max="2" width="30.140625" style="2" customWidth="1"/>
    <col min="3" max="5" width="13.5703125" style="2" customWidth="1"/>
    <col min="6" max="6" width="11.85546875" style="22" customWidth="1"/>
    <col min="7" max="11" width="11.42578125" style="2" hidden="1" customWidth="1"/>
    <col min="12" max="12" width="0" style="22" hidden="1" customWidth="1"/>
    <col min="13" max="13" width="17.42578125" style="2" bestFit="1" customWidth="1"/>
    <col min="14" max="14" width="11.42578125" style="2"/>
    <col min="15" max="15" width="17.42578125" style="2" bestFit="1" customWidth="1"/>
    <col min="16" max="16" width="11.85546875" style="2" bestFit="1" customWidth="1"/>
    <col min="17" max="16384" width="11.42578125" style="2"/>
  </cols>
  <sheetData>
    <row r="1" spans="1:17" x14ac:dyDescent="0.2">
      <c r="A1" s="1" t="s">
        <v>0</v>
      </c>
      <c r="E1" s="3">
        <v>44986</v>
      </c>
    </row>
    <row r="2" spans="1:17" x14ac:dyDescent="0.2">
      <c r="B2" s="1"/>
    </row>
    <row r="3" spans="1:17" x14ac:dyDescent="0.2">
      <c r="C3" s="33" t="s">
        <v>8</v>
      </c>
      <c r="D3" s="33"/>
      <c r="E3" s="33"/>
      <c r="G3" s="34" t="s">
        <v>9</v>
      </c>
      <c r="H3" s="35"/>
      <c r="I3" s="36"/>
      <c r="J3" s="13"/>
    </row>
    <row r="4" spans="1:17" x14ac:dyDescent="0.2">
      <c r="A4" s="18"/>
      <c r="B4" s="18" t="s">
        <v>1</v>
      </c>
      <c r="C4" s="5" t="s">
        <v>2</v>
      </c>
      <c r="D4" s="6" t="s">
        <v>3</v>
      </c>
      <c r="E4" s="7" t="s">
        <v>4</v>
      </c>
      <c r="G4" s="5" t="s">
        <v>10</v>
      </c>
      <c r="H4" s="6" t="s">
        <v>3</v>
      </c>
      <c r="I4" s="7" t="s">
        <v>4</v>
      </c>
      <c r="L4" s="23"/>
    </row>
    <row r="5" spans="1:17" x14ac:dyDescent="0.2">
      <c r="A5" s="19">
        <v>1</v>
      </c>
      <c r="B5" s="8" t="s">
        <v>5</v>
      </c>
      <c r="C5" s="9">
        <v>154639.16525773201</v>
      </c>
      <c r="D5" s="10">
        <v>4639.1698577319585</v>
      </c>
      <c r="E5" s="12">
        <f>+C5-D5</f>
        <v>149999.99540000004</v>
      </c>
      <c r="G5" s="9">
        <v>72164.948453608245</v>
      </c>
      <c r="H5" s="10">
        <v>2164.9484536082473</v>
      </c>
      <c r="I5" s="12">
        <f>+G5-H5</f>
        <v>70000</v>
      </c>
      <c r="J5" s="17"/>
      <c r="K5" s="17">
        <f>+I5+E5</f>
        <v>219999.99540000004</v>
      </c>
      <c r="L5" s="23"/>
      <c r="O5" s="32"/>
      <c r="P5" s="32"/>
    </row>
    <row r="6" spans="1:17" x14ac:dyDescent="0.2">
      <c r="A6" s="19">
        <f>+A5+1</f>
        <v>2</v>
      </c>
      <c r="B6" s="28" t="s">
        <v>18</v>
      </c>
      <c r="C6" s="9">
        <v>50000</v>
      </c>
      <c r="D6" s="10">
        <v>9400</v>
      </c>
      <c r="E6" s="12">
        <f t="shared" ref="E6:E12" si="0">+C6-D6</f>
        <v>40600</v>
      </c>
      <c r="G6" s="9">
        <v>25000</v>
      </c>
      <c r="H6" s="10">
        <v>4700</v>
      </c>
      <c r="I6" s="12">
        <f t="shared" ref="I6:I12" si="1">+G6-H6</f>
        <v>20300</v>
      </c>
      <c r="J6" s="17"/>
      <c r="K6" s="17">
        <f t="shared" ref="K6:K13" si="2">+I6+E6</f>
        <v>60900</v>
      </c>
      <c r="L6" s="23"/>
      <c r="O6" s="27" t="s">
        <v>26</v>
      </c>
      <c r="P6" s="27"/>
    </row>
    <row r="7" spans="1:17" x14ac:dyDescent="0.2">
      <c r="A7" s="19">
        <f t="shared" ref="A7:A13" si="3">+A6+1</f>
        <v>3</v>
      </c>
      <c r="B7" s="8" t="s">
        <v>17</v>
      </c>
      <c r="C7" s="9">
        <v>95684</v>
      </c>
      <c r="D7" s="10">
        <v>17958</v>
      </c>
      <c r="E7" s="12">
        <f t="shared" si="0"/>
        <v>77726</v>
      </c>
      <c r="F7" s="31"/>
      <c r="G7" s="9">
        <f>24824.1869553599+13110.22+0.4</f>
        <v>37934.806955359898</v>
      </c>
      <c r="H7" s="10">
        <v>6699.8106034559996</v>
      </c>
      <c r="I7" s="12">
        <f t="shared" si="1"/>
        <v>31234.996351903897</v>
      </c>
      <c r="J7" s="17"/>
      <c r="K7" s="17">
        <f t="shared" si="2"/>
        <v>108960.9963519039</v>
      </c>
      <c r="L7" s="23"/>
      <c r="M7" s="17"/>
      <c r="O7" s="2" t="s">
        <v>19</v>
      </c>
      <c r="P7" s="15"/>
    </row>
    <row r="8" spans="1:17" x14ac:dyDescent="0.2">
      <c r="A8" s="19">
        <f t="shared" si="3"/>
        <v>4</v>
      </c>
      <c r="B8" s="8" t="s">
        <v>14</v>
      </c>
      <c r="C8" s="9">
        <v>54667.33</v>
      </c>
      <c r="D8" s="10">
        <v>10277.33</v>
      </c>
      <c r="E8" s="12">
        <f t="shared" si="0"/>
        <v>44390</v>
      </c>
      <c r="F8" s="31" t="s">
        <v>29</v>
      </c>
      <c r="G8" s="9">
        <v>25000</v>
      </c>
      <c r="H8" s="10">
        <v>4700</v>
      </c>
      <c r="I8" s="12">
        <f t="shared" si="1"/>
        <v>20300</v>
      </c>
      <c r="J8" s="17"/>
      <c r="K8" s="17">
        <f t="shared" si="2"/>
        <v>64690</v>
      </c>
      <c r="L8" s="23"/>
      <c r="O8" s="20" t="s">
        <v>20</v>
      </c>
      <c r="P8" s="22"/>
      <c r="Q8" s="14"/>
    </row>
    <row r="9" spans="1:17" x14ac:dyDescent="0.2">
      <c r="A9" s="19">
        <f t="shared" si="3"/>
        <v>5</v>
      </c>
      <c r="B9" s="8" t="s">
        <v>13</v>
      </c>
      <c r="C9" s="9">
        <v>50000</v>
      </c>
      <c r="D9" s="10">
        <v>9400</v>
      </c>
      <c r="E9" s="12">
        <f t="shared" si="0"/>
        <v>40600</v>
      </c>
      <c r="F9" s="31"/>
      <c r="G9" s="9">
        <v>25000</v>
      </c>
      <c r="H9" s="10">
        <v>4700</v>
      </c>
      <c r="I9" s="12">
        <f t="shared" si="1"/>
        <v>20300</v>
      </c>
      <c r="J9" s="17"/>
      <c r="K9" s="17">
        <f t="shared" si="2"/>
        <v>60900</v>
      </c>
      <c r="L9" s="23"/>
      <c r="M9" s="17"/>
      <c r="O9" s="20" t="s">
        <v>21</v>
      </c>
    </row>
    <row r="10" spans="1:17" x14ac:dyDescent="0.2">
      <c r="A10" s="19">
        <f t="shared" si="3"/>
        <v>6</v>
      </c>
      <c r="B10" s="8" t="s">
        <v>24</v>
      </c>
      <c r="C10" s="9">
        <v>100998.04</v>
      </c>
      <c r="D10" s="10">
        <v>18811.037560856996</v>
      </c>
      <c r="E10" s="12">
        <f t="shared" si="0"/>
        <v>82187.002439142991</v>
      </c>
      <c r="F10" s="31" t="s">
        <v>29</v>
      </c>
      <c r="G10" s="9">
        <f>23869.410534+13110.22+0.36</f>
        <v>36979.990533999997</v>
      </c>
      <c r="H10" s="10">
        <v>6484.9859086500001</v>
      </c>
      <c r="I10" s="12">
        <f t="shared" si="1"/>
        <v>30495.004625349997</v>
      </c>
      <c r="J10" s="17"/>
      <c r="K10" s="17">
        <f t="shared" si="2"/>
        <v>112682.00706449299</v>
      </c>
      <c r="L10" s="23"/>
      <c r="O10" s="20" t="s">
        <v>22</v>
      </c>
    </row>
    <row r="11" spans="1:17" x14ac:dyDescent="0.2">
      <c r="A11" s="19">
        <f t="shared" si="3"/>
        <v>7</v>
      </c>
      <c r="B11" s="8" t="s">
        <v>25</v>
      </c>
      <c r="C11" s="29">
        <v>60000</v>
      </c>
      <c r="D11" s="30">
        <v>0</v>
      </c>
      <c r="E11" s="12">
        <f t="shared" si="0"/>
        <v>60000</v>
      </c>
      <c r="G11" s="9">
        <v>30000</v>
      </c>
      <c r="H11" s="10">
        <v>0</v>
      </c>
      <c r="I11" s="12">
        <f t="shared" si="1"/>
        <v>30000</v>
      </c>
      <c r="J11" s="17"/>
      <c r="K11" s="17">
        <f t="shared" si="2"/>
        <v>90000</v>
      </c>
      <c r="L11" s="23"/>
      <c r="O11" s="2" t="s">
        <v>23</v>
      </c>
    </row>
    <row r="12" spans="1:17" x14ac:dyDescent="0.2">
      <c r="A12" s="19">
        <f t="shared" si="3"/>
        <v>8</v>
      </c>
      <c r="B12" s="8" t="s">
        <v>11</v>
      </c>
      <c r="C12" s="29">
        <v>125000.00000000001</v>
      </c>
      <c r="D12" s="30">
        <v>0</v>
      </c>
      <c r="E12" s="12">
        <f t="shared" si="0"/>
        <v>125000.00000000001</v>
      </c>
      <c r="G12" s="9">
        <v>62500.000000000007</v>
      </c>
      <c r="H12" s="10">
        <v>0</v>
      </c>
      <c r="I12" s="12">
        <f t="shared" si="1"/>
        <v>62500.000000000007</v>
      </c>
      <c r="J12" s="17"/>
      <c r="K12" s="17">
        <f t="shared" si="2"/>
        <v>187500.00000000003</v>
      </c>
      <c r="L12" s="23"/>
    </row>
    <row r="13" spans="1:17" x14ac:dyDescent="0.2">
      <c r="A13" s="19">
        <f t="shared" si="3"/>
        <v>9</v>
      </c>
      <c r="B13" s="8" t="s">
        <v>28</v>
      </c>
      <c r="C13" s="29">
        <v>70000</v>
      </c>
      <c r="D13" s="30">
        <v>0</v>
      </c>
      <c r="E13" s="12">
        <f t="shared" ref="E13" si="4">+C13-D13</f>
        <v>70000</v>
      </c>
      <c r="G13" s="9">
        <f>20163.0434782609+0.96</f>
        <v>20164.0034782609</v>
      </c>
      <c r="H13" s="10">
        <v>0</v>
      </c>
      <c r="I13" s="12">
        <f t="shared" ref="I13" si="5">+G13-H13</f>
        <v>20164.0034782609</v>
      </c>
      <c r="J13" s="17"/>
      <c r="K13" s="17">
        <f t="shared" si="2"/>
        <v>90164.0034782609</v>
      </c>
      <c r="L13" s="23"/>
    </row>
    <row r="14" spans="1:17" x14ac:dyDescent="0.2">
      <c r="C14" s="25">
        <f>SUM(C5:C13)</f>
        <v>760988.53525773203</v>
      </c>
      <c r="D14" s="25">
        <f t="shared" ref="D14:E14" si="6">SUM(D5:D13)</f>
        <v>70485.537418588952</v>
      </c>
      <c r="E14" s="25">
        <f t="shared" si="6"/>
        <v>690502.99783914303</v>
      </c>
      <c r="G14" s="25">
        <f t="shared" ref="G14:I14" si="7">SUM(G5:G13)</f>
        <v>334743.749421229</v>
      </c>
      <c r="H14" s="25">
        <f t="shared" si="7"/>
        <v>29449.744965714246</v>
      </c>
      <c r="I14" s="25">
        <f t="shared" si="7"/>
        <v>305294.00445551478</v>
      </c>
      <c r="J14" s="17"/>
      <c r="K14" s="11">
        <f>+I14+E14</f>
        <v>995797.00229465775</v>
      </c>
      <c r="L14" s="23"/>
    </row>
    <row r="15" spans="1:17" x14ac:dyDescent="0.2">
      <c r="N15" s="21"/>
      <c r="O15" s="17"/>
    </row>
    <row r="16" spans="1:17" x14ac:dyDescent="0.2">
      <c r="A16" s="26" t="s">
        <v>7</v>
      </c>
      <c r="E16" s="17"/>
      <c r="N16" s="17"/>
      <c r="O16" s="13"/>
      <c r="P16" s="16"/>
    </row>
    <row r="17" spans="1:17" x14ac:dyDescent="0.2">
      <c r="B17" s="1"/>
    </row>
    <row r="18" spans="1:17" x14ac:dyDescent="0.2">
      <c r="C18" s="33" t="s">
        <v>8</v>
      </c>
      <c r="D18" s="33"/>
      <c r="E18" s="33"/>
      <c r="G18" s="34" t="s">
        <v>9</v>
      </c>
      <c r="H18" s="35"/>
      <c r="I18" s="36"/>
    </row>
    <row r="19" spans="1:17" x14ac:dyDescent="0.2">
      <c r="A19" s="18"/>
      <c r="B19" s="4" t="s">
        <v>1</v>
      </c>
      <c r="C19" s="5" t="s">
        <v>2</v>
      </c>
      <c r="D19" s="6" t="s">
        <v>3</v>
      </c>
      <c r="E19" s="7" t="s">
        <v>4</v>
      </c>
      <c r="G19" s="5" t="s">
        <v>10</v>
      </c>
      <c r="H19" s="6" t="s">
        <v>3</v>
      </c>
      <c r="I19" s="7" t="s">
        <v>4</v>
      </c>
      <c r="J19" s="13"/>
    </row>
    <row r="20" spans="1:17" x14ac:dyDescent="0.2">
      <c r="A20" s="19">
        <v>1</v>
      </c>
      <c r="B20" s="8" t="s">
        <v>15</v>
      </c>
      <c r="C20" s="9">
        <v>75000</v>
      </c>
      <c r="D20" s="10">
        <v>0</v>
      </c>
      <c r="E20" s="12">
        <f>+C20-D20</f>
        <v>75000</v>
      </c>
      <c r="G20" s="9">
        <v>37500</v>
      </c>
      <c r="H20" s="10">
        <v>0</v>
      </c>
      <c r="I20" s="12">
        <f t="shared" ref="I20" si="8">+G20-H20</f>
        <v>37500</v>
      </c>
      <c r="K20" s="17">
        <f>+E20+I20</f>
        <v>112500</v>
      </c>
      <c r="L20" s="23"/>
    </row>
    <row r="21" spans="1:17" x14ac:dyDescent="0.2">
      <c r="A21" s="19">
        <v>2</v>
      </c>
      <c r="B21" s="8" t="s">
        <v>12</v>
      </c>
      <c r="C21" s="9">
        <v>250000</v>
      </c>
      <c r="D21" s="10">
        <v>0</v>
      </c>
      <c r="E21" s="12">
        <f>+C21-D21</f>
        <v>250000</v>
      </c>
      <c r="G21" s="9">
        <v>61820.65217391304</v>
      </c>
      <c r="H21" s="10">
        <v>0</v>
      </c>
      <c r="I21" s="12">
        <f t="shared" ref="I21" si="9">+G21-H21</f>
        <v>61820.65217391304</v>
      </c>
      <c r="K21" s="17">
        <f>+E21+I21</f>
        <v>311820.65217391303</v>
      </c>
      <c r="L21" s="23"/>
    </row>
    <row r="22" spans="1:17" x14ac:dyDescent="0.2">
      <c r="C22" s="11">
        <f>SUM(C20:C21)</f>
        <v>325000</v>
      </c>
      <c r="D22" s="11">
        <f t="shared" ref="D22:I22" si="10">SUM(D20:D21)</f>
        <v>0</v>
      </c>
      <c r="E22" s="11">
        <f t="shared" si="10"/>
        <v>325000</v>
      </c>
      <c r="G22" s="11">
        <f t="shared" si="10"/>
        <v>99320.65217391304</v>
      </c>
      <c r="H22" s="11">
        <f t="shared" si="10"/>
        <v>0</v>
      </c>
      <c r="I22" s="11">
        <f t="shared" si="10"/>
        <v>99320.65217391304</v>
      </c>
      <c r="K22" s="11">
        <f>+I22+E22</f>
        <v>424320.65217391303</v>
      </c>
      <c r="L22" s="23"/>
      <c r="O22" s="17"/>
      <c r="P22" s="22"/>
      <c r="Q22" s="24"/>
    </row>
    <row r="23" spans="1:17" x14ac:dyDescent="0.2">
      <c r="C23" s="13"/>
      <c r="M23" s="20"/>
      <c r="N23" s="21"/>
      <c r="O23" s="17"/>
    </row>
    <row r="24" spans="1:17" x14ac:dyDescent="0.2">
      <c r="A24" s="1" t="s">
        <v>16</v>
      </c>
      <c r="O24" s="17"/>
    </row>
    <row r="25" spans="1:17" x14ac:dyDescent="0.2">
      <c r="B25" s="1"/>
    </row>
    <row r="26" spans="1:17" x14ac:dyDescent="0.2">
      <c r="C26" s="33" t="s">
        <v>8</v>
      </c>
      <c r="D26" s="33"/>
      <c r="E26" s="33"/>
      <c r="G26" s="34" t="s">
        <v>9</v>
      </c>
      <c r="H26" s="35"/>
      <c r="I26" s="36"/>
    </row>
    <row r="27" spans="1:17" x14ac:dyDescent="0.2">
      <c r="A27" s="18"/>
      <c r="B27" s="4" t="s">
        <v>1</v>
      </c>
      <c r="C27" s="5" t="s">
        <v>2</v>
      </c>
      <c r="D27" s="6" t="s">
        <v>3</v>
      </c>
      <c r="E27" s="7" t="s">
        <v>4</v>
      </c>
      <c r="G27" s="5" t="s">
        <v>10</v>
      </c>
      <c r="H27" s="6" t="s">
        <v>3</v>
      </c>
      <c r="I27" s="7" t="s">
        <v>4</v>
      </c>
      <c r="J27" s="13"/>
    </row>
    <row r="28" spans="1:17" x14ac:dyDescent="0.2">
      <c r="A28" s="19">
        <v>1</v>
      </c>
      <c r="B28" s="8" t="s">
        <v>11</v>
      </c>
      <c r="C28" s="9">
        <v>110000</v>
      </c>
      <c r="D28" s="10">
        <v>0</v>
      </c>
      <c r="E28" s="12">
        <f t="shared" ref="E28:E30" si="11">+C28-D28</f>
        <v>110000</v>
      </c>
      <c r="G28" s="9">
        <v>55000</v>
      </c>
      <c r="H28" s="10">
        <v>0</v>
      </c>
      <c r="I28" s="12">
        <f t="shared" ref="I28" si="12">+G28-H28</f>
        <v>55000</v>
      </c>
      <c r="K28" s="17">
        <f>+I28+E28</f>
        <v>165000</v>
      </c>
      <c r="L28" s="23"/>
    </row>
    <row r="29" spans="1:17" x14ac:dyDescent="0.2">
      <c r="A29" s="19">
        <f>+A28+1</f>
        <v>2</v>
      </c>
      <c r="B29" s="8" t="s">
        <v>6</v>
      </c>
      <c r="C29" s="9">
        <v>80000</v>
      </c>
      <c r="D29" s="10">
        <v>13600</v>
      </c>
      <c r="E29" s="12">
        <f t="shared" si="11"/>
        <v>66400</v>
      </c>
      <c r="G29" s="9">
        <v>32499.999999999996</v>
      </c>
      <c r="H29" s="10">
        <v>5525</v>
      </c>
      <c r="I29" s="12">
        <f t="shared" ref="I29" si="13">+G29-H29</f>
        <v>26974.999999999996</v>
      </c>
      <c r="J29" s="17"/>
      <c r="K29" s="17">
        <f t="shared" ref="K29:K31" si="14">+I29+E29</f>
        <v>93375</v>
      </c>
      <c r="O29" s="20"/>
      <c r="P29" s="22"/>
      <c r="Q29" s="14"/>
    </row>
    <row r="30" spans="1:17" x14ac:dyDescent="0.2">
      <c r="A30" s="19">
        <f>+A29+1</f>
        <v>3</v>
      </c>
      <c r="B30" s="8" t="s">
        <v>12</v>
      </c>
      <c r="C30" s="9">
        <v>120000</v>
      </c>
      <c r="D30" s="10">
        <v>0</v>
      </c>
      <c r="E30" s="12">
        <f t="shared" si="11"/>
        <v>120000</v>
      </c>
      <c r="G30" s="9">
        <v>60000</v>
      </c>
      <c r="H30" s="10">
        <v>0</v>
      </c>
      <c r="I30" s="12">
        <f t="shared" ref="I30:I31" si="15">+G30-H30</f>
        <v>60000</v>
      </c>
      <c r="J30" s="17"/>
      <c r="K30" s="17">
        <f t="shared" si="14"/>
        <v>180000</v>
      </c>
      <c r="O30" s="14"/>
      <c r="P30" s="15"/>
    </row>
    <row r="31" spans="1:17" x14ac:dyDescent="0.2">
      <c r="A31" s="19">
        <f>+A30+1</f>
        <v>4</v>
      </c>
      <c r="B31" s="8" t="s">
        <v>27</v>
      </c>
      <c r="C31" s="9">
        <v>60000</v>
      </c>
      <c r="D31" s="10">
        <v>0</v>
      </c>
      <c r="E31" s="12">
        <f t="shared" ref="E31" si="16">+C31-D31</f>
        <v>60000</v>
      </c>
      <c r="G31" s="9">
        <f>24782.6086956522+0.39</f>
        <v>24782.998695652201</v>
      </c>
      <c r="H31" s="10">
        <v>0</v>
      </c>
      <c r="I31" s="12">
        <f t="shared" si="15"/>
        <v>24782.998695652201</v>
      </c>
      <c r="J31" s="17"/>
      <c r="K31" s="17">
        <f t="shared" si="14"/>
        <v>84782.998695652204</v>
      </c>
      <c r="O31" s="14"/>
      <c r="P31" s="15"/>
    </row>
    <row r="32" spans="1:17" x14ac:dyDescent="0.2">
      <c r="C32" s="11">
        <f>SUM(C28:C31)</f>
        <v>370000</v>
      </c>
      <c r="D32" s="11">
        <f t="shared" ref="D32:I32" si="17">SUM(D28:D31)</f>
        <v>13600</v>
      </c>
      <c r="E32" s="11">
        <f t="shared" si="17"/>
        <v>356400</v>
      </c>
      <c r="G32" s="11">
        <f t="shared" si="17"/>
        <v>172282.9986956522</v>
      </c>
      <c r="H32" s="11">
        <f t="shared" si="17"/>
        <v>5525</v>
      </c>
      <c r="I32" s="11">
        <f t="shared" si="17"/>
        <v>166757.9986956522</v>
      </c>
      <c r="J32" s="17"/>
      <c r="K32" s="11">
        <f>+I32+E32</f>
        <v>523157.99869565223</v>
      </c>
    </row>
    <row r="33" spans="7:15" x14ac:dyDescent="0.2">
      <c r="G33" s="22"/>
      <c r="H33" s="22"/>
      <c r="I33" s="22"/>
      <c r="J33" s="22"/>
      <c r="K33" s="22"/>
      <c r="M33" s="22"/>
      <c r="N33" s="22"/>
      <c r="O33" s="22"/>
    </row>
    <row r="34" spans="7:15" x14ac:dyDescent="0.2">
      <c r="M34" s="20"/>
      <c r="N34" s="21"/>
      <c r="O34" s="17"/>
    </row>
  </sheetData>
  <mergeCells count="7">
    <mergeCell ref="O5:P5"/>
    <mergeCell ref="C26:E26"/>
    <mergeCell ref="G26:I26"/>
    <mergeCell ref="C3:E3"/>
    <mergeCell ref="C18:E18"/>
    <mergeCell ref="G18:I18"/>
    <mergeCell ref="G3:I3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NETOS</vt:lpstr>
      <vt:lpstr>NETOS!Área_de_impresión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</dc:creator>
  <cp:lastModifiedBy>Luffi</cp:lastModifiedBy>
  <cp:lastPrinted>2022-05-20T11:56:02Z</cp:lastPrinted>
  <dcterms:created xsi:type="dcterms:W3CDTF">2016-04-22T16:01:16Z</dcterms:created>
  <dcterms:modified xsi:type="dcterms:W3CDTF">2023-03-17T11:40:15Z</dcterms:modified>
</cp:coreProperties>
</file>