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540" windowWidth="14880" windowHeight="757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33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<sst xmlns="http://schemas.openxmlformats.org/spreadsheetml/2006/main" count="253" uniqueCount="77">
  <si>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</si>
  <si>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</si>
  <si>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</si>
  <si>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</si>
  <si>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</si>
  <si>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</si>
  <si>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</si>
  <si>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</si>
  <si>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</si>
  <si>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</si>
  <si>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</si>
  <si>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</si>
  <si>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</si>
  <si>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</si>
  <si>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</si>
  <si>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</si>
  <si>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</si>
  <si>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</si>
  <si>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</si>
  <si>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</si>
  <si>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</si>
  <si>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</si>
  <si>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</si>
  <si>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</si>
  <si>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</si>
  <si>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</si>
  <si>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</si>
  <si>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</si>
  <si>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</si>
  <si>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</si>
  <si>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</si>
  <si>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</si>
  <si>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</si>
  <si>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</si>
  <si>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</si>
  <si>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</si>
  <si>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</si>
  <si>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</si>
  <si>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</si>
  <si>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</si>
  <si>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</si>
  <si>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</si>
  <si>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</si>
  <si>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</si>
  <si>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</si>
  <si>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</si>
  <si>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</si>
  <si>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</si>
  <si>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</si>
  <si>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</si>
  <si>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</si>
  <si>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</si>
  <si>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</si>
  <si>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</si>
  <si>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</si>
  <si>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</si>
  <si>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</si>
  <si>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</si>
  <si>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</si>
  <si>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</si>
  <si>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</si>
  <si>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</si>
  <si>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</si>
  <si>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</si>
  <si>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</si>
  <si>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</si>
  <si>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</si>
  <si>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</si>
  <si>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</si>
  <si>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</si>
  <si>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</si>
  <si>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</si>
  <si>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</si>
  <si>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</si>
  <si>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</si>
  <si>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</si>
  <si>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FID LUSSUS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</si>
</sst>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3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12" fillId="9" borderId="6" xfId="2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G36" sqref="G36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1" t="s">
        <v>31</v>
      </c>
      <c r="C2" s="83" t="s">
        <v>60</v>
      </c>
      <c r="D2" s="83" t="s">
        <v>61</v>
      </c>
      <c r="E2" s="81" t="s">
        <v>39</v>
      </c>
      <c r="F2" s="81" t="s">
        <v>58</v>
      </c>
      <c r="G2" s="81" t="s">
        <v>62</v>
      </c>
      <c r="H2" s="85" t="s">
        <v>34</v>
      </c>
      <c r="I2" s="79" t="s">
        <v>32</v>
      </c>
      <c r="J2" s="87" t="s">
        <v>59</v>
      </c>
      <c r="L2" s="75" t="s">
        <v>40</v>
      </c>
      <c r="M2" s="77">
        <v>0.12</v>
      </c>
      <c r="N2" s="8" t="s">
        <v>43</v>
      </c>
    </row>
    <row r="3" spans="2:19" ht="15.75" thickBot="1" x14ac:dyDescent="0.3">
      <c r="B3" s="82"/>
      <c r="C3" s="84"/>
      <c r="D3" s="84"/>
      <c r="E3" s="82"/>
      <c r="F3" s="82"/>
      <c r="G3" s="82"/>
      <c r="H3" s="86"/>
      <c r="I3" s="80"/>
      <c r="J3" s="88"/>
      <c r="L3" s="76"/>
      <c r="M3" s="78"/>
      <c r="N3" s="9">
        <f>AVERAGEIF(O:O,P1,O:O)</f>
        <v>0.18550829445275105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>
        <v>2699.34</v>
      </c>
      <c r="D28" s="35">
        <v>505.91904</v>
      </c>
      <c r="E28" s="7">
        <v>44869</v>
      </c>
      <c r="F28" s="5">
        <v>2699.34</v>
      </c>
      <c r="G28" s="6"/>
      <c r="H28" s="73">
        <f t="shared" si="2"/>
        <v>44835</v>
      </c>
      <c r="I28" s="36">
        <f t="shared" si="3"/>
        <v>505.91904</v>
      </c>
      <c r="J28" s="37">
        <f t="shared" si="4"/>
        <v>0</v>
      </c>
      <c r="K28" s="30"/>
      <c r="L28" s="3"/>
      <c r="M28" s="3"/>
      <c r="N28" s="27"/>
      <c r="O28" s="12">
        <f t="shared" si="5"/>
        <v>0.18742323679121561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505.91904</v>
      </c>
    </row>
    <row r="29" spans="2:19" x14ac:dyDescent="0.25">
      <c r="B29" s="31">
        <v>44866</v>
      </c>
      <c r="C29" s="34">
        <v>2699.34</v>
      </c>
      <c r="D29" s="35">
        <v>505.91904</v>
      </c>
      <c r="E29" s="7">
        <v>44958</v>
      </c>
      <c r="F29" s="5">
        <v>2699.34</v>
      </c>
      <c r="G29" s="6"/>
      <c r="H29" s="73">
        <f t="shared" si="2"/>
        <v>44927</v>
      </c>
      <c r="I29" s="36">
        <f t="shared" si="3"/>
        <v>505.91904</v>
      </c>
      <c r="J29" s="37">
        <f t="shared" si="4"/>
        <v>0</v>
      </c>
      <c r="N29" s="2"/>
      <c r="O29" s="12">
        <f t="shared" ref="O29:O42" si="8">IFERROR(+D29/C29,0)</f>
        <v>0.18742323679121561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505.91904</v>
      </c>
    </row>
    <row r="30" spans="2:19" x14ac:dyDescent="0.25">
      <c r="B30" s="31">
        <v>44896</v>
      </c>
      <c r="C30" s="34">
        <v>4949.01</v>
      </c>
      <c r="D30" s="35">
        <v>758.87855999999999</v>
      </c>
      <c r="E30" s="7">
        <v>44958</v>
      </c>
      <c r="F30" s="5">
        <v>4949.01</v>
      </c>
      <c r="G30" s="6"/>
      <c r="H30" s="73">
        <f t="shared" si="2"/>
        <v>44927</v>
      </c>
      <c r="I30" s="36">
        <f t="shared" si="3"/>
        <v>758.87855999999999</v>
      </c>
      <c r="J30" s="37">
        <f t="shared" si="4"/>
        <v>0</v>
      </c>
      <c r="N30" s="2"/>
      <c r="O30" s="12">
        <f t="shared" si="8"/>
        <v>0.15333946789357872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758.87855999999999</v>
      </c>
    </row>
    <row r="31" spans="2:19" x14ac:dyDescent="0.25">
      <c r="B31" s="31">
        <v>44927</v>
      </c>
      <c r="C31" s="34">
        <v>2699.34</v>
      </c>
      <c r="D31" s="35">
        <v>505.91904</v>
      </c>
      <c r="E31" s="7">
        <v>44973</v>
      </c>
      <c r="F31" s="5">
        <v>2699.34</v>
      </c>
      <c r="G31" s="6"/>
      <c r="H31" s="73">
        <f t="shared" si="2"/>
        <v>44927</v>
      </c>
      <c r="I31" s="36">
        <f t="shared" si="3"/>
        <v>505.91904</v>
      </c>
      <c r="J31" s="37">
        <f t="shared" si="4"/>
        <v>0</v>
      </c>
      <c r="N31" s="2"/>
      <c r="O31" s="12">
        <f t="shared" si="8"/>
        <v>0.18742323679121561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505.91904</v>
      </c>
    </row>
    <row r="32" spans="2:19" x14ac:dyDescent="0.25">
      <c r="B32" s="31">
        <v>44958</v>
      </c>
      <c r="C32" s="34">
        <v>2699.34</v>
      </c>
      <c r="D32" s="35">
        <v>505.91904</v>
      </c>
      <c r="E32" s="7">
        <v>45056</v>
      </c>
      <c r="F32" s="5">
        <v>2699.34</v>
      </c>
      <c r="G32" s="6"/>
      <c r="H32" s="73">
        <f t="shared" si="2"/>
        <v>45017</v>
      </c>
      <c r="I32" s="36">
        <f t="shared" si="3"/>
        <v>505.91904</v>
      </c>
      <c r="J32" s="37">
        <f t="shared" si="4"/>
        <v>0</v>
      </c>
      <c r="N32" s="2"/>
      <c r="O32" s="12">
        <f t="shared" si="8"/>
        <v>0.18742323679121561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505.91904</v>
      </c>
    </row>
    <row r="33" spans="2:19" x14ac:dyDescent="0.25">
      <c r="B33" s="31">
        <v>44986</v>
      </c>
      <c r="C33" s="34">
        <v>2699.34</v>
      </c>
      <c r="D33" s="35">
        <v>505.91904</v>
      </c>
      <c r="E33" s="7">
        <v>45056</v>
      </c>
      <c r="F33" s="74">
        <f>1440+720</f>
        <v>2160</v>
      </c>
      <c r="G33" s="6"/>
      <c r="H33" s="73">
        <f t="shared" si="2"/>
        <v>45017</v>
      </c>
      <c r="I33" s="36">
        <f t="shared" si="3"/>
        <v>404.83419146902571</v>
      </c>
      <c r="J33" s="37">
        <f t="shared" si="4"/>
        <v>539.34000000000015</v>
      </c>
      <c r="N33" s="2"/>
      <c r="O33" s="12">
        <f t="shared" si="8"/>
        <v>0.18742323679121561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505.91904</v>
      </c>
    </row>
    <row r="34" spans="2:19" x14ac:dyDescent="0.25">
      <c r="B34" s="31">
        <v>45017</v>
      </c>
      <c r="C34" s="34">
        <v>2699.34</v>
      </c>
      <c r="D34" s="35">
        <v>505.91904</v>
      </c>
      <c r="E34" s="7">
        <v>45056</v>
      </c>
      <c r="F34" s="5">
        <v>2699.34</v>
      </c>
      <c r="G34" s="6"/>
      <c r="H34" s="73">
        <f t="shared" si="2"/>
        <v>45017</v>
      </c>
      <c r="I34" s="36">
        <f t="shared" si="3"/>
        <v>505.91904</v>
      </c>
      <c r="J34" s="37">
        <f t="shared" si="4"/>
        <v>0</v>
      </c>
      <c r="N34" s="2"/>
      <c r="O34" s="12">
        <f t="shared" si="8"/>
        <v>0.18742323679121561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505.91904</v>
      </c>
    </row>
    <row r="35" spans="2:19" x14ac:dyDescent="0.25">
      <c r="B35" s="31">
        <v>45047</v>
      </c>
      <c r="C35" s="34">
        <v>1148.96</v>
      </c>
      <c r="D35" s="35">
        <v>337.90055248618791</v>
      </c>
      <c r="E35" s="7">
        <v>45076</v>
      </c>
      <c r="F35" s="5">
        <v>1148.96</v>
      </c>
      <c r="G35" s="6"/>
      <c r="H35" s="73">
        <f t="shared" si="2"/>
        <v>45047</v>
      </c>
      <c r="I35" s="36">
        <f t="shared" si="3"/>
        <v>337.90055248618785</v>
      </c>
      <c r="J35" s="37">
        <f t="shared" si="4"/>
        <v>0</v>
      </c>
      <c r="N35" s="2"/>
      <c r="O35" s="12">
        <f t="shared" si="8"/>
        <v>0.29409252931885171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337.90055248618791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9" t="s">
        <v>75</v>
      </c>
      <c r="C6" s="89"/>
      <c r="D6" s="89"/>
      <c r="E6" s="89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9"/>
      <c r="C19" s="89"/>
      <c r="D19" s="89"/>
      <c r="E19" s="89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9"/>
      <c r="C32" s="89"/>
      <c r="D32" s="89"/>
      <c r="E32" s="89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9"/>
      <c r="C45" s="89"/>
      <c r="D45" s="89"/>
      <c r="E45" s="89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9"/>
      <c r="C58" s="89"/>
      <c r="D58" s="89"/>
      <c r="E58" s="89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9"/>
      <c r="C71" s="89"/>
      <c r="D71" s="89"/>
      <c r="E71" s="89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9"/>
      <c r="C84" s="89"/>
      <c r="D84" s="89"/>
      <c r="E84" s="89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9"/>
      <c r="C97" s="89"/>
      <c r="D97" s="89"/>
      <c r="E97" s="89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9"/>
      <c r="C110" s="89"/>
      <c r="D110" s="89"/>
      <c r="E110" s="89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9"/>
      <c r="C123" s="89"/>
      <c r="D123" s="89"/>
      <c r="E123" s="89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9"/>
      <c r="C136" s="89"/>
      <c r="D136" s="89"/>
      <c r="E136" s="89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9"/>
      <c r="C149" s="89"/>
      <c r="D149" s="89"/>
      <c r="E149" s="89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90" t="s">
        <v>12</v>
      </c>
      <c r="C1" s="90"/>
      <c r="D1" s="90"/>
      <c r="E1" s="90"/>
      <c r="F1" s="90"/>
      <c r="G1" s="90"/>
      <c r="H1" s="90"/>
      <c r="I1" s="90"/>
      <c r="J1" s="90"/>
      <c r="K1" s="90"/>
      <c r="O1" s="91" t="s">
        <v>17</v>
      </c>
      <c r="P1" s="91"/>
      <c r="Q1" s="91"/>
      <c r="R1" s="91"/>
      <c r="S1" s="91"/>
      <c r="T1" s="91"/>
      <c r="U1" s="91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3" sqref="G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90" t="s">
        <v>30</v>
      </c>
      <c r="D1" s="90"/>
      <c r="E1" s="90"/>
      <c r="F1" s="90"/>
      <c r="G1" s="90"/>
      <c r="H1" s="90"/>
      <c r="K1" s="67">
        <f>'Resumen Mail'!B7</f>
        <v>45047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3" sqref="F13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8" t="s">
        <v>76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45047</v>
      </c>
      <c r="C7" s="28">
        <f>SUMIF(SUSS!H:H,'Control de pagos'!K1,SUSS!I:I)</f>
        <v>337.90055248618785</v>
      </c>
      <c r="D7" s="28">
        <f>'Control de pagos'!K2</f>
        <v>0</v>
      </c>
      <c r="E7" s="41">
        <f>C7+D7</f>
        <v>337.90055248618785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2023-06-16T12:51:11Z</dcterms:modified>
</cp:coreProperties>
</file>