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60" yWindow="480" windowWidth="14880" windowHeight="763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58" i="2" l="1"/>
  <c r="G120" i="2"/>
  <c r="G56" i="2" l="1"/>
  <c r="G118" i="2"/>
  <c r="G48" i="2" l="1"/>
  <c r="G110" i="2"/>
  <c r="G46" i="2" l="1"/>
  <c r="G108" i="2"/>
  <c r="G44" i="2" l="1"/>
  <c r="G106" i="2"/>
  <c r="G42" i="2" l="1"/>
  <c r="G104" i="2"/>
  <c r="G40" i="2" l="1"/>
  <c r="G102" i="2"/>
  <c r="G38" i="2" l="1"/>
  <c r="G100" i="2"/>
  <c r="G36" i="2" l="1"/>
  <c r="G98" i="2"/>
  <c r="E34" i="2" l="1"/>
  <c r="E96" i="2"/>
  <c r="I42" i="3" l="1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I8" i="3"/>
  <c r="H8" i="3"/>
  <c r="I7" i="3"/>
  <c r="H7" i="3"/>
  <c r="I6" i="3"/>
  <c r="H6" i="3"/>
  <c r="I5" i="3"/>
  <c r="H5" i="3"/>
  <c r="I4" i="3"/>
  <c r="H4" i="3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7" i="2"/>
  <c r="L9" i="2"/>
  <c r="L11" i="2"/>
  <c r="L13" i="2"/>
  <c r="L15" i="2"/>
  <c r="L17" i="2"/>
  <c r="L19" i="2"/>
  <c r="L20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L51" i="2"/>
  <c r="L53" i="2"/>
  <c r="L55" i="2"/>
  <c r="L57" i="2"/>
  <c r="L59" i="2"/>
  <c r="L61" i="2"/>
  <c r="L63" i="2"/>
  <c r="L65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7" i="2"/>
  <c r="L89" i="2"/>
  <c r="L91" i="2"/>
  <c r="L93" i="2"/>
  <c r="L95" i="2"/>
  <c r="L97" i="2"/>
  <c r="L99" i="2"/>
  <c r="L101" i="2"/>
  <c r="L103" i="2"/>
  <c r="L105" i="2"/>
  <c r="L107" i="2"/>
  <c r="L109" i="2"/>
  <c r="L111" i="2"/>
  <c r="L113" i="2"/>
  <c r="L115" i="2"/>
  <c r="L117" i="2"/>
  <c r="L119" i="2"/>
  <c r="L121" i="2"/>
  <c r="L123" i="2"/>
  <c r="L125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6" i="2"/>
  <c r="L148" i="2"/>
  <c r="L150" i="2"/>
  <c r="L152" i="2"/>
  <c r="L154" i="2"/>
  <c r="L156" i="2"/>
  <c r="L158" i="2"/>
  <c r="L160" i="2"/>
  <c r="L161" i="2"/>
  <c r="L164" i="2"/>
  <c r="L166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F19" i="7" s="1"/>
  <c r="G19" i="7" s="1"/>
  <c r="E18" i="7"/>
  <c r="E17" i="7"/>
  <c r="E16" i="7"/>
  <c r="F16" i="7" s="1"/>
  <c r="E15" i="7"/>
  <c r="F15" i="7" s="1"/>
  <c r="E14" i="7"/>
  <c r="E13" i="7"/>
  <c r="E12" i="7"/>
  <c r="F12" i="7" s="1"/>
  <c r="E11" i="7"/>
  <c r="E10" i="7"/>
  <c r="E9" i="7"/>
  <c r="C7" i="7"/>
  <c r="F23" i="7"/>
  <c r="G27" i="7" l="1"/>
  <c r="F9" i="7"/>
  <c r="G9" i="7" s="1"/>
  <c r="F13" i="7"/>
  <c r="G13" i="7" s="1"/>
  <c r="F17" i="7"/>
  <c r="G17" i="7" s="1"/>
  <c r="F21" i="7"/>
  <c r="G21" i="7" s="1"/>
  <c r="F25" i="7"/>
  <c r="G25" i="7" s="1"/>
  <c r="F8" i="7"/>
  <c r="G8" i="7" s="1"/>
  <c r="F10" i="7"/>
  <c r="G10" i="7" s="1"/>
  <c r="F14" i="7"/>
  <c r="G14" i="7" s="1"/>
  <c r="F22" i="7"/>
  <c r="G22" i="7" s="1"/>
  <c r="F26" i="7"/>
  <c r="G26" i="7" s="1"/>
  <c r="F7" i="7"/>
  <c r="G7" i="7" s="1"/>
  <c r="G16" i="7"/>
  <c r="G24" i="7"/>
  <c r="G12" i="7"/>
  <c r="G20" i="7"/>
  <c r="G28" i="7"/>
  <c r="F11" i="7"/>
  <c r="G11" i="7" s="1"/>
  <c r="G15" i="7"/>
  <c r="G23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H163" i="6" s="1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H176" i="6" s="1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H190" i="6" s="1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H205" i="6" s="1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H219" i="6" s="1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H233" i="6" s="1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47" i="6"/>
  <c r="H247" i="6" s="1"/>
  <c r="G248" i="6"/>
  <c r="H248" i="6" s="1"/>
  <c r="G249" i="6"/>
  <c r="H249" i="6" s="1"/>
  <c r="G250" i="6"/>
  <c r="H250" i="6" s="1"/>
  <c r="G251" i="6"/>
  <c r="H251" i="6" s="1"/>
  <c r="G252" i="6"/>
  <c r="H252" i="6" s="1"/>
  <c r="G253" i="6"/>
  <c r="H253" i="6" s="1"/>
  <c r="G254" i="6"/>
  <c r="H254" i="6" s="1"/>
  <c r="G255" i="6"/>
  <c r="H255" i="6" s="1"/>
  <c r="G256" i="6"/>
  <c r="H256" i="6" s="1"/>
  <c r="G257" i="6"/>
  <c r="H257" i="6" s="1"/>
  <c r="G258" i="6"/>
  <c r="H258" i="6" s="1"/>
  <c r="G259" i="6"/>
  <c r="H259" i="6" s="1"/>
  <c r="G260" i="6"/>
  <c r="H260" i="6" s="1"/>
  <c r="G261" i="6"/>
  <c r="H261" i="6" s="1"/>
  <c r="G262" i="6"/>
  <c r="H262" i="6" s="1"/>
  <c r="G263" i="6"/>
  <c r="H263" i="6" s="1"/>
  <c r="G264" i="6"/>
  <c r="H264" i="6" s="1"/>
  <c r="G265" i="6"/>
  <c r="H265" i="6" s="1"/>
  <c r="G266" i="6"/>
  <c r="H266" i="6" s="1"/>
  <c r="G267" i="6"/>
  <c r="H267" i="6" s="1"/>
  <c r="G268" i="6"/>
  <c r="H268" i="6" s="1"/>
  <c r="G269" i="6"/>
  <c r="H269" i="6" s="1"/>
  <c r="G270" i="6"/>
  <c r="H270" i="6" s="1"/>
  <c r="G271" i="6"/>
  <c r="H271" i="6" s="1"/>
  <c r="G272" i="6"/>
  <c r="H272" i="6" s="1"/>
  <c r="G273" i="6"/>
  <c r="H273" i="6" s="1"/>
  <c r="G274" i="6"/>
  <c r="H274" i="6" s="1"/>
  <c r="G275" i="6"/>
  <c r="H275" i="6" s="1"/>
  <c r="G276" i="6"/>
  <c r="H276" i="6" s="1"/>
  <c r="G277" i="6"/>
  <c r="H277" i="6" s="1"/>
  <c r="G278" i="6"/>
  <c r="H278" i="6" s="1"/>
  <c r="G279" i="6"/>
  <c r="H279" i="6" s="1"/>
  <c r="G280" i="6"/>
  <c r="H280" i="6" s="1"/>
  <c r="G281" i="6"/>
  <c r="H281" i="6" s="1"/>
  <c r="G282" i="6"/>
  <c r="H282" i="6" s="1"/>
  <c r="G283" i="6"/>
  <c r="H283" i="6" s="1"/>
  <c r="G284" i="6"/>
  <c r="H284" i="6" s="1"/>
  <c r="G285" i="6"/>
  <c r="H285" i="6" s="1"/>
  <c r="G286" i="6"/>
  <c r="H286" i="6" s="1"/>
  <c r="G287" i="6"/>
  <c r="H287" i="6" s="1"/>
  <c r="G288" i="6"/>
  <c r="H288" i="6" s="1"/>
  <c r="G289" i="6"/>
  <c r="H289" i="6" s="1"/>
  <c r="G290" i="6"/>
  <c r="H290" i="6" s="1"/>
  <c r="G291" i="6"/>
  <c r="H291" i="6" s="1"/>
  <c r="G292" i="6"/>
  <c r="H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H299" i="6" s="1"/>
  <c r="G300" i="6"/>
  <c r="H300" i="6" s="1"/>
  <c r="G301" i="6"/>
  <c r="H301" i="6" s="1"/>
  <c r="G302" i="6"/>
  <c r="H302" i="6" s="1"/>
  <c r="G303" i="6"/>
  <c r="H303" i="6" s="1"/>
  <c r="G304" i="6"/>
  <c r="H304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R37" i="3" l="1"/>
  <c r="R33" i="3"/>
  <c r="R31" i="3"/>
  <c r="H19" i="6"/>
  <c r="R30" i="3"/>
  <c r="R29" i="3"/>
  <c r="H136" i="6"/>
  <c r="I136" i="6" s="1"/>
  <c r="H110" i="6"/>
  <c r="I110" i="6" s="1"/>
  <c r="H84" i="6"/>
  <c r="I84" i="6" s="1"/>
  <c r="H58" i="6"/>
  <c r="I58" i="6" s="1"/>
  <c r="H32" i="6"/>
  <c r="I32" i="6" s="1"/>
  <c r="H149" i="6"/>
  <c r="H123" i="6"/>
  <c r="I123" i="6" s="1"/>
  <c r="H97" i="6"/>
  <c r="I97" i="6" s="1"/>
  <c r="H71" i="6"/>
  <c r="I71" i="6" s="1"/>
  <c r="H45" i="6"/>
  <c r="I45" i="6" s="1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1" i="6"/>
  <c r="I260" i="6"/>
  <c r="I259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6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3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L124" i="2" s="1"/>
  <c r="A125" i="2"/>
  <c r="A126" i="2"/>
  <c r="L126" i="2" s="1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L66" i="2" s="1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L85" i="2" s="1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L118" i="2" s="1"/>
  <c r="A119" i="2"/>
  <c r="A120" i="2"/>
  <c r="L120" i="2" s="1"/>
  <c r="A121" i="2"/>
  <c r="A122" i="2"/>
  <c r="L122" i="2" s="1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O95" i="1" s="1"/>
  <c r="AN95" i="1" s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BB101" i="1" s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BB104" i="1" s="1"/>
  <c r="AC105" i="1"/>
  <c r="AD105" i="1"/>
  <c r="AE105" i="1"/>
  <c r="AF105" i="1"/>
  <c r="AG105" i="1"/>
  <c r="AH105" i="1"/>
  <c r="AI105" i="1"/>
  <c r="AJ105" i="1"/>
  <c r="AK105" i="1"/>
  <c r="AO105" i="1"/>
  <c r="AN105" i="1" s="1"/>
  <c r="AT105" i="1"/>
  <c r="AU105" i="1"/>
  <c r="AV105" i="1"/>
  <c r="AW105" i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G111" i="1"/>
  <c r="AH111" i="1"/>
  <c r="AI111" i="1"/>
  <c r="AJ111" i="1"/>
  <c r="AK111" i="1"/>
  <c r="AO111" i="1"/>
  <c r="AN111" i="1" s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O113" i="1" s="1"/>
  <c r="AN113" i="1" s="1"/>
  <c r="AG113" i="1"/>
  <c r="AH113" i="1"/>
  <c r="AI113" i="1"/>
  <c r="AJ113" i="1"/>
  <c r="AK113" i="1"/>
  <c r="AT113" i="1"/>
  <c r="AU113" i="1"/>
  <c r="AV113" i="1"/>
  <c r="AW113" i="1"/>
  <c r="BB113" i="1" s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BB116" i="1" s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T117" i="1"/>
  <c r="AU117" i="1"/>
  <c r="AV117" i="1"/>
  <c r="AW117" i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O119" i="1"/>
  <c r="AN119" i="1" s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BB123" i="1" s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T125" i="1"/>
  <c r="AU125" i="1"/>
  <c r="AV125" i="1"/>
  <c r="AW125" i="1"/>
  <c r="BB125" i="1" s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O131" i="1" s="1"/>
  <c r="AN131" i="1" s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AC137" i="1"/>
  <c r="AD137" i="1"/>
  <c r="AE137" i="1"/>
  <c r="AF137" i="1"/>
  <c r="AG137" i="1"/>
  <c r="AH137" i="1"/>
  <c r="AI137" i="1"/>
  <c r="AJ137" i="1"/>
  <c r="AK137" i="1"/>
  <c r="AO137" i="1"/>
  <c r="AN137" i="1" s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BB140" i="1" s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O143" i="1" s="1"/>
  <c r="AN143" i="1" s="1"/>
  <c r="AG143" i="1"/>
  <c r="AH143" i="1"/>
  <c r="AI143" i="1"/>
  <c r="AJ143" i="1"/>
  <c r="AK143" i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AC145" i="1"/>
  <c r="AD145" i="1"/>
  <c r="AE145" i="1"/>
  <c r="AF145" i="1"/>
  <c r="AO145" i="1" s="1"/>
  <c r="AN145" i="1" s="1"/>
  <c r="AG145" i="1"/>
  <c r="AH145" i="1"/>
  <c r="AI145" i="1"/>
  <c r="AJ145" i="1"/>
  <c r="AK145" i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O150" i="1" s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O152" i="1" s="1"/>
  <c r="AG152" i="1"/>
  <c r="AH152" i="1"/>
  <c r="AI152" i="1"/>
  <c r="AJ152" i="1"/>
  <c r="AK152" i="1"/>
  <c r="AT152" i="1"/>
  <c r="AU152" i="1"/>
  <c r="AV152" i="1"/>
  <c r="AW152" i="1"/>
  <c r="BB152" i="1" s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O154" i="1" s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BB155" i="1" s="1"/>
  <c r="AC156" i="1"/>
  <c r="AD156" i="1"/>
  <c r="AE156" i="1"/>
  <c r="AF156" i="1"/>
  <c r="AO156" i="1" s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BB158" i="1" s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BB160" i="1" s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O166" i="1" s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O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O171" i="1" s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O175" i="1" s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O177" i="1" s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O208" i="1" s="1"/>
  <c r="AN208" i="1" s="1"/>
  <c r="AG208" i="1"/>
  <c r="AH208" i="1"/>
  <c r="AI208" i="1"/>
  <c r="AJ208" i="1"/>
  <c r="AK208" i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O218" i="1" s="1"/>
  <c r="AN218" i="1" s="1"/>
  <c r="AG218" i="1"/>
  <c r="AH218" i="1"/>
  <c r="AI218" i="1"/>
  <c r="AJ218" i="1"/>
  <c r="AK218" i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G226" i="1"/>
  <c r="AH226" i="1"/>
  <c r="AI226" i="1"/>
  <c r="AJ226" i="1"/>
  <c r="AK226" i="1"/>
  <c r="AO226" i="1"/>
  <c r="AN226" i="1" s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BB231" i="1" s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BB232" i="1" s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O234" i="1" s="1"/>
  <c r="AN234" i="1" s="1"/>
  <c r="AG234" i="1"/>
  <c r="AH234" i="1"/>
  <c r="AI234" i="1"/>
  <c r="AJ234" i="1"/>
  <c r="AK234" i="1"/>
  <c r="AT234" i="1"/>
  <c r="AU234" i="1"/>
  <c r="AV234" i="1"/>
  <c r="AW234" i="1"/>
  <c r="BB234" i="1" s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BB235" i="1" s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BB236" i="1" s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BB238" i="1" s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BB239" i="1" s="1"/>
  <c r="AC240" i="1"/>
  <c r="AD240" i="1"/>
  <c r="AE240" i="1"/>
  <c r="AF240" i="1"/>
  <c r="AO240" i="1" s="1"/>
  <c r="AN240" i="1" s="1"/>
  <c r="AG240" i="1"/>
  <c r="AH240" i="1"/>
  <c r="AI240" i="1"/>
  <c r="AJ240" i="1"/>
  <c r="AK240" i="1"/>
  <c r="AT240" i="1"/>
  <c r="AU240" i="1"/>
  <c r="AV240" i="1"/>
  <c r="AW240" i="1"/>
  <c r="BB240" i="1" s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BB242" i="1" s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BB243" i="1" s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BB244" i="1" s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BB246" i="1" s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BB247" i="1" s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BB248" i="1" s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BB250" i="1" s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BB251" i="1" s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BB252" i="1" s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O254" i="1" s="1"/>
  <c r="AN254" i="1" s="1"/>
  <c r="AG254" i="1"/>
  <c r="AH254" i="1"/>
  <c r="AI254" i="1"/>
  <c r="AJ254" i="1"/>
  <c r="AK254" i="1"/>
  <c r="AT254" i="1"/>
  <c r="AU254" i="1"/>
  <c r="AV254" i="1"/>
  <c r="AW254" i="1"/>
  <c r="BB254" i="1" s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BB255" i="1" s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BB256" i="1" s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BB258" i="1" s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BB259" i="1" s="1"/>
  <c r="AC260" i="1"/>
  <c r="AD260" i="1"/>
  <c r="AE260" i="1"/>
  <c r="AF260" i="1"/>
  <c r="AO260" i="1" s="1"/>
  <c r="AN260" i="1" s="1"/>
  <c r="AG260" i="1"/>
  <c r="AH260" i="1"/>
  <c r="AI260" i="1"/>
  <c r="AJ260" i="1"/>
  <c r="AK260" i="1"/>
  <c r="AT260" i="1"/>
  <c r="AU260" i="1"/>
  <c r="AV260" i="1"/>
  <c r="AW260" i="1"/>
  <c r="BB260" i="1" s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BB261" i="1" s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BB263" i="1" s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BB264" i="1" s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BB265" i="1" s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BB266" i="1" s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BB268" i="1" s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BB269" i="1" s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BB270" i="1" s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BB271" i="1" s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BB273" i="1" s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BB275" i="1" s="1"/>
  <c r="AC276" i="1"/>
  <c r="AD276" i="1"/>
  <c r="AE276" i="1"/>
  <c r="AF276" i="1"/>
  <c r="AO276" i="1" s="1"/>
  <c r="AN276" i="1" s="1"/>
  <c r="AG276" i="1"/>
  <c r="AH276" i="1"/>
  <c r="AI276" i="1"/>
  <c r="AJ276" i="1"/>
  <c r="AK276" i="1"/>
  <c r="AT276" i="1"/>
  <c r="AU276" i="1"/>
  <c r="AV276" i="1"/>
  <c r="AW276" i="1"/>
  <c r="BB276" i="1" s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BB277" i="1" s="1"/>
  <c r="AC278" i="1"/>
  <c r="AD278" i="1"/>
  <c r="AE278" i="1"/>
  <c r="AF278" i="1"/>
  <c r="AO278" i="1" s="1"/>
  <c r="AN278" i="1" s="1"/>
  <c r="AG278" i="1"/>
  <c r="AH278" i="1"/>
  <c r="AI278" i="1"/>
  <c r="AJ278" i="1"/>
  <c r="AK278" i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BB279" i="1" s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BB280" i="1" s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BB281" i="1" s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BB283" i="1" s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BB284" i="1" s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BB285" i="1" s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BB287" i="1" s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BB288" i="1" s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BB289" i="1" s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BB291" i="1" s="1"/>
  <c r="AC292" i="1"/>
  <c r="AD292" i="1"/>
  <c r="AE292" i="1"/>
  <c r="AF292" i="1"/>
  <c r="AO292" i="1" s="1"/>
  <c r="AN292" i="1" s="1"/>
  <c r="AG292" i="1"/>
  <c r="AH292" i="1"/>
  <c r="AI292" i="1"/>
  <c r="AJ292" i="1"/>
  <c r="AK292" i="1"/>
  <c r="AT292" i="1"/>
  <c r="AU292" i="1"/>
  <c r="AV292" i="1"/>
  <c r="AW292" i="1"/>
  <c r="BB292" i="1" s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BB293" i="1" s="1"/>
  <c r="AC294" i="1"/>
  <c r="AD294" i="1"/>
  <c r="AE294" i="1"/>
  <c r="AF294" i="1"/>
  <c r="AO294" i="1" s="1"/>
  <c r="AN294" i="1" s="1"/>
  <c r="AG294" i="1"/>
  <c r="AH294" i="1"/>
  <c r="AI294" i="1"/>
  <c r="AJ294" i="1"/>
  <c r="AK294" i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BB295" i="1" s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BB296" i="1" s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BB297" i="1" s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BB299" i="1" s="1"/>
  <c r="AC300" i="1"/>
  <c r="AD300" i="1"/>
  <c r="AE300" i="1"/>
  <c r="AF300" i="1"/>
  <c r="AG300" i="1"/>
  <c r="AH300" i="1"/>
  <c r="AI300" i="1"/>
  <c r="AJ300" i="1"/>
  <c r="AK300" i="1"/>
  <c r="AO300" i="1"/>
  <c r="AN300" i="1" s="1"/>
  <c r="AT300" i="1"/>
  <c r="AU300" i="1"/>
  <c r="AV300" i="1"/>
  <c r="AW300" i="1"/>
  <c r="BB300" i="1" s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BB301" i="1" s="1"/>
  <c r="AC302" i="1"/>
  <c r="AD302" i="1"/>
  <c r="AE302" i="1"/>
  <c r="AF302" i="1"/>
  <c r="AG302" i="1"/>
  <c r="AH302" i="1"/>
  <c r="AI302" i="1"/>
  <c r="AJ302" i="1"/>
  <c r="AK302" i="1"/>
  <c r="AO302" i="1"/>
  <c r="AN302" i="1" s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BB303" i="1" s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BB304" i="1" s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BB305" i="1" s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BB307" i="1" s="1"/>
  <c r="AC308" i="1"/>
  <c r="AD308" i="1"/>
  <c r="AE308" i="1"/>
  <c r="AF308" i="1"/>
  <c r="AO308" i="1" s="1"/>
  <c r="AG308" i="1"/>
  <c r="AH308" i="1"/>
  <c r="AI308" i="1"/>
  <c r="AJ308" i="1"/>
  <c r="AK308" i="1"/>
  <c r="AT308" i="1"/>
  <c r="AU308" i="1"/>
  <c r="AV308" i="1"/>
  <c r="AW308" i="1"/>
  <c r="BB308" i="1" s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BB309" i="1" s="1"/>
  <c r="AC310" i="1"/>
  <c r="AD310" i="1"/>
  <c r="AE310" i="1"/>
  <c r="AF310" i="1"/>
  <c r="AO310" i="1" s="1"/>
  <c r="AG310" i="1"/>
  <c r="AH310" i="1"/>
  <c r="AI310" i="1"/>
  <c r="AJ310" i="1"/>
  <c r="AK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BB311" i="1" s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BB312" i="1" s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BB313" i="1" s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BB315" i="1" s="1"/>
  <c r="AC316" i="1"/>
  <c r="AD316" i="1"/>
  <c r="AE316" i="1"/>
  <c r="AF316" i="1"/>
  <c r="AO316" i="1" s="1"/>
  <c r="AG316" i="1"/>
  <c r="AH316" i="1"/>
  <c r="AI316" i="1"/>
  <c r="AJ316" i="1"/>
  <c r="AK316" i="1"/>
  <c r="AT316" i="1"/>
  <c r="AU316" i="1"/>
  <c r="AV316" i="1"/>
  <c r="AW316" i="1"/>
  <c r="BB316" i="1" s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BB317" i="1" s="1"/>
  <c r="AC318" i="1"/>
  <c r="AD318" i="1"/>
  <c r="AE318" i="1"/>
  <c r="AF318" i="1"/>
  <c r="AO318" i="1" s="1"/>
  <c r="AG318" i="1"/>
  <c r="AH318" i="1"/>
  <c r="AI318" i="1"/>
  <c r="AJ318" i="1"/>
  <c r="AK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BB319" i="1" s="1"/>
  <c r="AC320" i="1"/>
  <c r="AD320" i="1"/>
  <c r="AE320" i="1"/>
  <c r="AF320" i="1"/>
  <c r="AG320" i="1"/>
  <c r="AH320" i="1"/>
  <c r="AI320" i="1"/>
  <c r="AJ320" i="1"/>
  <c r="AK320" i="1"/>
  <c r="AO320" i="1"/>
  <c r="AT320" i="1"/>
  <c r="AU320" i="1"/>
  <c r="AV320" i="1"/>
  <c r="AW320" i="1"/>
  <c r="BB320" i="1" s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BB321" i="1" s="1"/>
  <c r="AC322" i="1"/>
  <c r="AD322" i="1"/>
  <c r="AE322" i="1"/>
  <c r="AF322" i="1"/>
  <c r="AG322" i="1"/>
  <c r="AH322" i="1"/>
  <c r="AI322" i="1"/>
  <c r="AJ322" i="1"/>
  <c r="AK322" i="1"/>
  <c r="AO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BB323" i="1" s="1"/>
  <c r="AC324" i="1"/>
  <c r="AD324" i="1"/>
  <c r="AE324" i="1"/>
  <c r="AF324" i="1"/>
  <c r="AO324" i="1" s="1"/>
  <c r="AG324" i="1"/>
  <c r="AH324" i="1"/>
  <c r="AI324" i="1"/>
  <c r="AJ324" i="1"/>
  <c r="AK324" i="1"/>
  <c r="AT324" i="1"/>
  <c r="AU324" i="1"/>
  <c r="AV324" i="1"/>
  <c r="AW324" i="1"/>
  <c r="BB324" i="1" s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BB325" i="1" s="1"/>
  <c r="AC326" i="1"/>
  <c r="AD326" i="1"/>
  <c r="AE326" i="1"/>
  <c r="AF326" i="1"/>
  <c r="AO326" i="1" s="1"/>
  <c r="AG326" i="1"/>
  <c r="AH326" i="1"/>
  <c r="AI326" i="1"/>
  <c r="AJ326" i="1"/>
  <c r="AK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BB327" i="1" s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BB328" i="1" s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BB329" i="1" s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BB331" i="1" s="1"/>
  <c r="AC332" i="1"/>
  <c r="AD332" i="1"/>
  <c r="AE332" i="1"/>
  <c r="AF332" i="1"/>
  <c r="AO332" i="1" s="1"/>
  <c r="AG332" i="1"/>
  <c r="AH332" i="1"/>
  <c r="AI332" i="1"/>
  <c r="AJ332" i="1"/>
  <c r="AK332" i="1"/>
  <c r="AT332" i="1"/>
  <c r="AU332" i="1"/>
  <c r="AV332" i="1"/>
  <c r="AW332" i="1"/>
  <c r="BB332" i="1" s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BB333" i="1" s="1"/>
  <c r="AC334" i="1"/>
  <c r="AD334" i="1"/>
  <c r="AE334" i="1"/>
  <c r="AF334" i="1"/>
  <c r="AO334" i="1" s="1"/>
  <c r="AG334" i="1"/>
  <c r="AH334" i="1"/>
  <c r="AI334" i="1"/>
  <c r="AJ334" i="1"/>
  <c r="AK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BB335" i="1" s="1"/>
  <c r="AC336" i="1"/>
  <c r="AD336" i="1"/>
  <c r="AE336" i="1"/>
  <c r="AF336" i="1"/>
  <c r="AG336" i="1"/>
  <c r="AH336" i="1"/>
  <c r="AI336" i="1"/>
  <c r="AJ336" i="1"/>
  <c r="AK336" i="1"/>
  <c r="AO336" i="1"/>
  <c r="AT336" i="1"/>
  <c r="AU336" i="1"/>
  <c r="AV336" i="1"/>
  <c r="AW336" i="1"/>
  <c r="BB336" i="1" s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BB337" i="1" s="1"/>
  <c r="AC338" i="1"/>
  <c r="AD338" i="1"/>
  <c r="AE338" i="1"/>
  <c r="AF338" i="1"/>
  <c r="AG338" i="1"/>
  <c r="AH338" i="1"/>
  <c r="AI338" i="1"/>
  <c r="AJ338" i="1"/>
  <c r="AK338" i="1"/>
  <c r="AO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BB339" i="1" s="1"/>
  <c r="AC340" i="1"/>
  <c r="AD340" i="1"/>
  <c r="AE340" i="1"/>
  <c r="AF340" i="1"/>
  <c r="AO340" i="1" s="1"/>
  <c r="AG340" i="1"/>
  <c r="AH340" i="1"/>
  <c r="AI340" i="1"/>
  <c r="AJ340" i="1"/>
  <c r="AK340" i="1"/>
  <c r="AT340" i="1"/>
  <c r="AU340" i="1"/>
  <c r="AV340" i="1"/>
  <c r="AW340" i="1"/>
  <c r="BB340" i="1" s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BB341" i="1" s="1"/>
  <c r="AC342" i="1"/>
  <c r="AD342" i="1"/>
  <c r="AE342" i="1"/>
  <c r="AF342" i="1"/>
  <c r="AO342" i="1" s="1"/>
  <c r="AG342" i="1"/>
  <c r="AH342" i="1"/>
  <c r="AI342" i="1"/>
  <c r="AJ342" i="1"/>
  <c r="AK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BB343" i="1" s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BB344" i="1" s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BB345" i="1" s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BB347" i="1" s="1"/>
  <c r="AC348" i="1"/>
  <c r="AD348" i="1"/>
  <c r="AE348" i="1"/>
  <c r="AF348" i="1"/>
  <c r="AO348" i="1" s="1"/>
  <c r="AG348" i="1"/>
  <c r="AH348" i="1"/>
  <c r="AI348" i="1"/>
  <c r="AJ348" i="1"/>
  <c r="AK348" i="1"/>
  <c r="AT348" i="1"/>
  <c r="AU348" i="1"/>
  <c r="AV348" i="1"/>
  <c r="AW348" i="1"/>
  <c r="BB348" i="1" s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BB349" i="1" s="1"/>
  <c r="AC350" i="1"/>
  <c r="AD350" i="1"/>
  <c r="AE350" i="1"/>
  <c r="AF350" i="1"/>
  <c r="AO350" i="1" s="1"/>
  <c r="AG350" i="1"/>
  <c r="AH350" i="1"/>
  <c r="AI350" i="1"/>
  <c r="AJ350" i="1"/>
  <c r="AK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BB351" i="1" s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BB352" i="1" s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T353" i="1"/>
  <c r="AU353" i="1"/>
  <c r="AV353" i="1"/>
  <c r="AW353" i="1"/>
  <c r="BB353" i="1" s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BB355" i="1" s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P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BB359" i="1" s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BB360" i="1" s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T363" i="1"/>
  <c r="AU363" i="1"/>
  <c r="AV363" i="1"/>
  <c r="AW363" i="1"/>
  <c r="BB363" i="1" s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P365" i="1" s="1"/>
  <c r="AG365" i="1"/>
  <c r="AH365" i="1"/>
  <c r="AI365" i="1"/>
  <c r="AJ365" i="1"/>
  <c r="AK365" i="1"/>
  <c r="AN365" i="1"/>
  <c r="AT365" i="1"/>
  <c r="AU365" i="1"/>
  <c r="AV365" i="1"/>
  <c r="AW365" i="1"/>
  <c r="BB365" i="1" s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G368" i="1"/>
  <c r="AH368" i="1"/>
  <c r="AI368" i="1"/>
  <c r="AJ368" i="1"/>
  <c r="AK368" i="1"/>
  <c r="AO368" i="1"/>
  <c r="AN368" i="1" s="1"/>
  <c r="AT368" i="1"/>
  <c r="AU368" i="1"/>
  <c r="AV368" i="1"/>
  <c r="AW368" i="1"/>
  <c r="BB368" i="1" s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BB375" i="1" s="1"/>
  <c r="AC376" i="1"/>
  <c r="AD376" i="1"/>
  <c r="AE376" i="1"/>
  <c r="AF376" i="1"/>
  <c r="AO376" i="1" s="1"/>
  <c r="AN376" i="1" s="1"/>
  <c r="AG376" i="1"/>
  <c r="AH376" i="1"/>
  <c r="AI376" i="1"/>
  <c r="AJ376" i="1"/>
  <c r="AK376" i="1"/>
  <c r="AT376" i="1"/>
  <c r="AU376" i="1"/>
  <c r="AV376" i="1"/>
  <c r="AW376" i="1"/>
  <c r="BB376" i="1" s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BB377" i="1" s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BB379" i="1" s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BB380" i="1" s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BB381" i="1" s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BB385" i="1" s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BB387" i="1" s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BB388" i="1" s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BB389" i="1" s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O392" i="1" s="1"/>
  <c r="AN392" i="1" s="1"/>
  <c r="AG392" i="1"/>
  <c r="AH392" i="1"/>
  <c r="AI392" i="1"/>
  <c r="AJ392" i="1"/>
  <c r="AK392" i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O394" i="1" s="1"/>
  <c r="AN394" i="1" s="1"/>
  <c r="AG394" i="1"/>
  <c r="AH394" i="1"/>
  <c r="AI394" i="1"/>
  <c r="AJ394" i="1"/>
  <c r="AK394" i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BB395" i="1" s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BB397" i="1" s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BB399" i="1" s="1"/>
  <c r="AC400" i="1"/>
  <c r="AD400" i="1"/>
  <c r="AE400" i="1"/>
  <c r="AF400" i="1"/>
  <c r="AG400" i="1"/>
  <c r="AH400" i="1"/>
  <c r="AI400" i="1"/>
  <c r="AJ400" i="1"/>
  <c r="AK400" i="1"/>
  <c r="AO400" i="1"/>
  <c r="AN400" i="1" s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BB401" i="1" s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BB403" i="1" s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BB405" i="1" s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BB407" i="1" s="1"/>
  <c r="AC408" i="1"/>
  <c r="AD408" i="1"/>
  <c r="AE408" i="1"/>
  <c r="AF408" i="1"/>
  <c r="AO408" i="1" s="1"/>
  <c r="AN408" i="1" s="1"/>
  <c r="AG408" i="1"/>
  <c r="AH408" i="1"/>
  <c r="AI408" i="1"/>
  <c r="AJ408" i="1"/>
  <c r="AK408" i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BB409" i="1" s="1"/>
  <c r="AC410" i="1"/>
  <c r="AD410" i="1"/>
  <c r="AE410" i="1"/>
  <c r="AF410" i="1"/>
  <c r="AO410" i="1" s="1"/>
  <c r="AN410" i="1" s="1"/>
  <c r="AG410" i="1"/>
  <c r="AH410" i="1"/>
  <c r="AI410" i="1"/>
  <c r="AJ410" i="1"/>
  <c r="AK410" i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BB411" i="1" s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BB413" i="1" s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BB415" i="1" s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BB417" i="1" s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BB419" i="1" s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BB421" i="1" s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BB423" i="1" s="1"/>
  <c r="AC424" i="1"/>
  <c r="AD424" i="1"/>
  <c r="AE424" i="1"/>
  <c r="AF424" i="1"/>
  <c r="AO424" i="1" s="1"/>
  <c r="AN424" i="1" s="1"/>
  <c r="AG424" i="1"/>
  <c r="AH424" i="1"/>
  <c r="AI424" i="1"/>
  <c r="AJ424" i="1"/>
  <c r="AK424" i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BB425" i="1" s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BB427" i="1" s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BB431" i="1" s="1"/>
  <c r="AC432" i="1"/>
  <c r="AD432" i="1"/>
  <c r="AE432" i="1"/>
  <c r="AF432" i="1"/>
  <c r="AG432" i="1"/>
  <c r="AH432" i="1"/>
  <c r="AI432" i="1"/>
  <c r="AJ432" i="1"/>
  <c r="AK432" i="1"/>
  <c r="AO432" i="1"/>
  <c r="AN432" i="1" s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BB433" i="1" s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BB435" i="1" s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BB439" i="1" s="1"/>
  <c r="AC440" i="1"/>
  <c r="AD440" i="1"/>
  <c r="AE440" i="1"/>
  <c r="AF440" i="1"/>
  <c r="AO440" i="1" s="1"/>
  <c r="AN440" i="1" s="1"/>
  <c r="AG440" i="1"/>
  <c r="AH440" i="1"/>
  <c r="AI440" i="1"/>
  <c r="AJ440" i="1"/>
  <c r="AK440" i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O442" i="1" s="1"/>
  <c r="AN442" i="1" s="1"/>
  <c r="AG442" i="1"/>
  <c r="AH442" i="1"/>
  <c r="AI442" i="1"/>
  <c r="AJ442" i="1"/>
  <c r="AK442" i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BB443" i="1" s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BB449" i="1" s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BB453" i="1" s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O456" i="1" s="1"/>
  <c r="AN456" i="1" s="1"/>
  <c r="AG456" i="1"/>
  <c r="AH456" i="1"/>
  <c r="AI456" i="1"/>
  <c r="AJ456" i="1"/>
  <c r="AK456" i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BB457" i="1" s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BB461" i="1" s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T465" i="1"/>
  <c r="AU465" i="1"/>
  <c r="AV465" i="1"/>
  <c r="AW465" i="1"/>
  <c r="BB465" i="1" s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P469" i="1" s="1"/>
  <c r="AG469" i="1"/>
  <c r="AH469" i="1"/>
  <c r="AI469" i="1"/>
  <c r="AJ469" i="1"/>
  <c r="AK469" i="1"/>
  <c r="AT469" i="1"/>
  <c r="AU469" i="1"/>
  <c r="AV469" i="1"/>
  <c r="AW469" i="1"/>
  <c r="BB469" i="1" s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T473" i="1"/>
  <c r="AU473" i="1"/>
  <c r="AV473" i="1"/>
  <c r="AW473" i="1"/>
  <c r="BB473" i="1" s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P477" i="1" s="1"/>
  <c r="AG477" i="1"/>
  <c r="AH477" i="1"/>
  <c r="AI477" i="1"/>
  <c r="AJ477" i="1"/>
  <c r="AK477" i="1"/>
  <c r="AN477" i="1"/>
  <c r="AT477" i="1"/>
  <c r="AU477" i="1"/>
  <c r="AV477" i="1"/>
  <c r="AW477" i="1"/>
  <c r="BB477" i="1" s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T481" i="1"/>
  <c r="AU481" i="1"/>
  <c r="AV481" i="1"/>
  <c r="AW481" i="1"/>
  <c r="BB481" i="1" s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P485" i="1" s="1"/>
  <c r="AG485" i="1"/>
  <c r="AH485" i="1"/>
  <c r="AI485" i="1"/>
  <c r="AJ485" i="1"/>
  <c r="AK485" i="1"/>
  <c r="AT485" i="1"/>
  <c r="AU485" i="1"/>
  <c r="AV485" i="1"/>
  <c r="AW485" i="1"/>
  <c r="BB485" i="1" s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T489" i="1"/>
  <c r="AU489" i="1"/>
  <c r="AV489" i="1"/>
  <c r="AW489" i="1"/>
  <c r="BB489" i="1" s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BB491" i="1" s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P493" i="1" s="1"/>
  <c r="AG493" i="1"/>
  <c r="AH493" i="1"/>
  <c r="AI493" i="1"/>
  <c r="AJ493" i="1"/>
  <c r="AK493" i="1"/>
  <c r="AN493" i="1"/>
  <c r="AT493" i="1"/>
  <c r="AU493" i="1"/>
  <c r="AV493" i="1"/>
  <c r="AW493" i="1"/>
  <c r="BB493" i="1" s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BB495" i="1" s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T497" i="1"/>
  <c r="AU497" i="1"/>
  <c r="AV497" i="1"/>
  <c r="AW497" i="1"/>
  <c r="BB497" i="1" s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T499" i="1"/>
  <c r="AU499" i="1"/>
  <c r="AV499" i="1"/>
  <c r="AW499" i="1"/>
  <c r="BB499" i="1" s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P501" i="1" s="1"/>
  <c r="AG501" i="1"/>
  <c r="AH501" i="1"/>
  <c r="AI501" i="1"/>
  <c r="AJ501" i="1"/>
  <c r="AK501" i="1"/>
  <c r="AT501" i="1"/>
  <c r="AU501" i="1"/>
  <c r="AV501" i="1"/>
  <c r="AW501" i="1"/>
  <c r="BB501" i="1" s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BB503" i="1" s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T505" i="1"/>
  <c r="AU505" i="1"/>
  <c r="AV505" i="1"/>
  <c r="AW505" i="1"/>
  <c r="BB505" i="1" s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BB507" i="1" s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P509" i="1" s="1"/>
  <c r="AG509" i="1"/>
  <c r="AH509" i="1"/>
  <c r="AI509" i="1"/>
  <c r="AJ509" i="1"/>
  <c r="AK509" i="1"/>
  <c r="AN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T513" i="1"/>
  <c r="AU513" i="1"/>
  <c r="AV513" i="1"/>
  <c r="AW513" i="1"/>
  <c r="BB513" i="1" s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P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BB518" i="1" s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T521" i="1"/>
  <c r="AU521" i="1"/>
  <c r="AV521" i="1"/>
  <c r="AW521" i="1"/>
  <c r="BB521" i="1" s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BB524" i="1" s="1"/>
  <c r="AC525" i="1"/>
  <c r="AD525" i="1"/>
  <c r="AE525" i="1"/>
  <c r="AF525" i="1"/>
  <c r="AO525" i="1" s="1"/>
  <c r="AP525" i="1" s="1"/>
  <c r="AG525" i="1"/>
  <c r="AH525" i="1"/>
  <c r="AI525" i="1"/>
  <c r="AJ525" i="1"/>
  <c r="AK525" i="1"/>
  <c r="AN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BB527" i="1" s="1"/>
  <c r="AC528" i="1"/>
  <c r="AD528" i="1"/>
  <c r="AE528" i="1"/>
  <c r="AF528" i="1"/>
  <c r="AG528" i="1"/>
  <c r="AH528" i="1"/>
  <c r="AI528" i="1"/>
  <c r="AJ528" i="1"/>
  <c r="AK528" i="1"/>
  <c r="AO528" i="1"/>
  <c r="AN528" i="1" s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BB530" i="1" s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BB533" i="1" s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O536" i="1" s="1"/>
  <c r="AN536" i="1" s="1"/>
  <c r="AG536" i="1"/>
  <c r="AH536" i="1"/>
  <c r="AI536" i="1"/>
  <c r="AJ536" i="1"/>
  <c r="AK536" i="1"/>
  <c r="AT536" i="1"/>
  <c r="AU536" i="1"/>
  <c r="AV536" i="1"/>
  <c r="AW536" i="1"/>
  <c r="BB536" i="1" s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O538" i="1" s="1"/>
  <c r="AN538" i="1" s="1"/>
  <c r="AG538" i="1"/>
  <c r="AH538" i="1"/>
  <c r="AI538" i="1"/>
  <c r="AJ538" i="1"/>
  <c r="AK538" i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BB539" i="1" s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BB542" i="1" s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BB545" i="1" s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BB548" i="1" s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BB551" i="1" s="1"/>
  <c r="AC552" i="1"/>
  <c r="AD552" i="1"/>
  <c r="AE552" i="1"/>
  <c r="AF552" i="1"/>
  <c r="AO552" i="1" s="1"/>
  <c r="AN552" i="1" s="1"/>
  <c r="AG552" i="1"/>
  <c r="AH552" i="1"/>
  <c r="AI552" i="1"/>
  <c r="AJ552" i="1"/>
  <c r="AK552" i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BB554" i="1" s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BB557" i="1" s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G560" i="1"/>
  <c r="AH560" i="1"/>
  <c r="AI560" i="1"/>
  <c r="AJ560" i="1"/>
  <c r="AK560" i="1"/>
  <c r="AO560" i="1"/>
  <c r="AN560" i="1" s="1"/>
  <c r="AT560" i="1"/>
  <c r="AU560" i="1"/>
  <c r="AV560" i="1"/>
  <c r="AW560" i="1"/>
  <c r="BB560" i="1" s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BB563" i="1" s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BB566" i="1" s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O568" i="1" s="1"/>
  <c r="AN568" i="1" s="1"/>
  <c r="AG568" i="1"/>
  <c r="AH568" i="1"/>
  <c r="AI568" i="1"/>
  <c r="AJ568" i="1"/>
  <c r="AK568" i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BB569" i="1" s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BB572" i="1" s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BB575" i="1" s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BB578" i="1" s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BB579" i="1" s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BB582" i="1" s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BB585" i="1" s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BB586" i="1" s="1"/>
  <c r="AC587" i="1"/>
  <c r="AD587" i="1"/>
  <c r="AE587" i="1"/>
  <c r="AF587" i="1"/>
  <c r="AO587" i="1" s="1"/>
  <c r="AN587" i="1" s="1"/>
  <c r="AG587" i="1"/>
  <c r="AH587" i="1"/>
  <c r="AI587" i="1"/>
  <c r="AJ587" i="1"/>
  <c r="AK587" i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BB589" i="1" s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BB592" i="1" s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BB595" i="1" s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BB598" i="1" s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BB601" i="1" s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BB604" i="1" s="1"/>
  <c r="AC605" i="1"/>
  <c r="AD605" i="1"/>
  <c r="AE605" i="1"/>
  <c r="AF605" i="1"/>
  <c r="AG605" i="1"/>
  <c r="AH605" i="1"/>
  <c r="AI605" i="1"/>
  <c r="AJ605" i="1"/>
  <c r="AK605" i="1"/>
  <c r="AO605" i="1"/>
  <c r="AN605" i="1" s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BB607" i="1" s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BB610" i="1" s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BB614" i="1" s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BB616" i="1" s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O619" i="1" s="1"/>
  <c r="AN619" i="1" s="1"/>
  <c r="AG619" i="1"/>
  <c r="AH619" i="1"/>
  <c r="AI619" i="1"/>
  <c r="AJ619" i="1"/>
  <c r="AK619" i="1"/>
  <c r="AT619" i="1"/>
  <c r="AU619" i="1"/>
  <c r="AV619" i="1"/>
  <c r="AW619" i="1"/>
  <c r="BB619" i="1" s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BB622" i="1" s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BB625" i="1" s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BB628" i="1" s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BB631" i="1" s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BB634" i="1" s="1"/>
  <c r="AC635" i="1"/>
  <c r="AD635" i="1"/>
  <c r="AE635" i="1"/>
  <c r="AF635" i="1"/>
  <c r="AG635" i="1"/>
  <c r="AH635" i="1"/>
  <c r="AI635" i="1"/>
  <c r="AJ635" i="1"/>
  <c r="AK635" i="1"/>
  <c r="AO635" i="1"/>
  <c r="AN635" i="1" s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BB637" i="1" s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BB640" i="1" s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BB643" i="1" s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P646" i="1" s="1"/>
  <c r="AG646" i="1"/>
  <c r="AH646" i="1"/>
  <c r="AI646" i="1"/>
  <c r="AJ646" i="1"/>
  <c r="AK646" i="1"/>
  <c r="AT646" i="1"/>
  <c r="AU646" i="1"/>
  <c r="AV646" i="1"/>
  <c r="AW646" i="1"/>
  <c r="BB646" i="1" s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BB649" i="1" s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BB652" i="1" s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P654" i="1" s="1"/>
  <c r="AG654" i="1"/>
  <c r="AH654" i="1"/>
  <c r="AI654" i="1"/>
  <c r="AJ654" i="1"/>
  <c r="AK654" i="1"/>
  <c r="AN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BB655" i="1" s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T658" i="1"/>
  <c r="AU658" i="1"/>
  <c r="AV658" i="1"/>
  <c r="AW658" i="1"/>
  <c r="BB658" i="1" s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BB661" i="1" s="1"/>
  <c r="AC662" i="1"/>
  <c r="AD662" i="1"/>
  <c r="AE662" i="1"/>
  <c r="AF662" i="1"/>
  <c r="AO662" i="1" s="1"/>
  <c r="AP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O663" i="1" s="1"/>
  <c r="AG663" i="1"/>
  <c r="AH663" i="1"/>
  <c r="AI663" i="1"/>
  <c r="AJ663" i="1"/>
  <c r="AK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BB664" i="1" s="1"/>
  <c r="AC665" i="1"/>
  <c r="AD665" i="1"/>
  <c r="AE665" i="1"/>
  <c r="AF665" i="1"/>
  <c r="AO665" i="1" s="1"/>
  <c r="AG665" i="1"/>
  <c r="AH665" i="1"/>
  <c r="AI665" i="1"/>
  <c r="AJ665" i="1"/>
  <c r="AK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G667" i="1"/>
  <c r="AH667" i="1"/>
  <c r="AI667" i="1"/>
  <c r="AJ667" i="1"/>
  <c r="AK667" i="1"/>
  <c r="AO667" i="1"/>
  <c r="AT667" i="1"/>
  <c r="AU667" i="1"/>
  <c r="AV667" i="1"/>
  <c r="AW667" i="1"/>
  <c r="BB667" i="1" s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BB670" i="1" s="1"/>
  <c r="AC671" i="1"/>
  <c r="AD671" i="1"/>
  <c r="AE671" i="1"/>
  <c r="AF671" i="1"/>
  <c r="AO671" i="1" s="1"/>
  <c r="AG671" i="1"/>
  <c r="AH671" i="1"/>
  <c r="AI671" i="1"/>
  <c r="AJ671" i="1"/>
  <c r="AK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BB673" i="1" s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BB676" i="1" s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O679" i="1" s="1"/>
  <c r="AG679" i="1"/>
  <c r="AH679" i="1"/>
  <c r="AI679" i="1"/>
  <c r="AJ679" i="1"/>
  <c r="AK679" i="1"/>
  <c r="AT679" i="1"/>
  <c r="AU679" i="1"/>
  <c r="AV679" i="1"/>
  <c r="AW679" i="1"/>
  <c r="BB679" i="1" s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O681" i="1" s="1"/>
  <c r="AG681" i="1"/>
  <c r="AH681" i="1"/>
  <c r="AI681" i="1"/>
  <c r="AJ681" i="1"/>
  <c r="AK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G683" i="1"/>
  <c r="AH683" i="1"/>
  <c r="AI683" i="1"/>
  <c r="AJ683" i="1"/>
  <c r="AK683" i="1"/>
  <c r="AO683" i="1"/>
  <c r="AT683" i="1"/>
  <c r="AU683" i="1"/>
  <c r="AV683" i="1"/>
  <c r="AW683" i="1"/>
  <c r="BB683" i="1" s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O687" i="1" s="1"/>
  <c r="AG687" i="1"/>
  <c r="AH687" i="1"/>
  <c r="AI687" i="1"/>
  <c r="AJ687" i="1"/>
  <c r="AK687" i="1"/>
  <c r="AT687" i="1"/>
  <c r="AU687" i="1"/>
  <c r="AV687" i="1"/>
  <c r="AW687" i="1"/>
  <c r="BB687" i="1" s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BB690" i="1" s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BB691" i="1" s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BB694" i="1" s="1"/>
  <c r="AC695" i="1"/>
  <c r="AD695" i="1"/>
  <c r="AE695" i="1"/>
  <c r="AF695" i="1"/>
  <c r="AO695" i="1" s="1"/>
  <c r="AG695" i="1"/>
  <c r="AH695" i="1"/>
  <c r="AI695" i="1"/>
  <c r="AJ695" i="1"/>
  <c r="AK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O697" i="1" s="1"/>
  <c r="AG697" i="1"/>
  <c r="AH697" i="1"/>
  <c r="AI697" i="1"/>
  <c r="AJ697" i="1"/>
  <c r="AK697" i="1"/>
  <c r="AT697" i="1"/>
  <c r="AU697" i="1"/>
  <c r="AV697" i="1"/>
  <c r="AW697" i="1"/>
  <c r="BB697" i="1" s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G699" i="1"/>
  <c r="AH699" i="1"/>
  <c r="AI699" i="1"/>
  <c r="AJ699" i="1"/>
  <c r="AK699" i="1"/>
  <c r="AO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BB700" i="1" s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O703" i="1" s="1"/>
  <c r="AG703" i="1"/>
  <c r="AH703" i="1"/>
  <c r="AI703" i="1"/>
  <c r="AJ703" i="1"/>
  <c r="AK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BB705" i="1" s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BB706" i="1" s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BB708" i="1" s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BB710" i="1" s="1"/>
  <c r="AC711" i="1"/>
  <c r="AD711" i="1"/>
  <c r="AE711" i="1"/>
  <c r="AF711" i="1"/>
  <c r="AO711" i="1" s="1"/>
  <c r="AG711" i="1"/>
  <c r="AH711" i="1"/>
  <c r="AI711" i="1"/>
  <c r="AJ711" i="1"/>
  <c r="AK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BB712" i="1" s="1"/>
  <c r="AC713" i="1"/>
  <c r="AD713" i="1"/>
  <c r="AE713" i="1"/>
  <c r="AF713" i="1"/>
  <c r="AO713" i="1" s="1"/>
  <c r="AG713" i="1"/>
  <c r="AH713" i="1"/>
  <c r="AI713" i="1"/>
  <c r="AJ713" i="1"/>
  <c r="AK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BB714" i="1" s="1"/>
  <c r="AC715" i="1"/>
  <c r="AD715" i="1"/>
  <c r="AE715" i="1"/>
  <c r="AF715" i="1"/>
  <c r="AG715" i="1"/>
  <c r="AH715" i="1"/>
  <c r="AI715" i="1"/>
  <c r="AJ715" i="1"/>
  <c r="AK715" i="1"/>
  <c r="AO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BB716" i="1" s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BB718" i="1" s="1"/>
  <c r="AC719" i="1"/>
  <c r="AD719" i="1"/>
  <c r="AE719" i="1"/>
  <c r="AF719" i="1"/>
  <c r="AO719" i="1" s="1"/>
  <c r="AG719" i="1"/>
  <c r="AH719" i="1"/>
  <c r="AI719" i="1"/>
  <c r="AJ719" i="1"/>
  <c r="AK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BB720" i="1" s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BB722" i="1" s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BB724" i="1" s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BB726" i="1" s="1"/>
  <c r="AC727" i="1"/>
  <c r="AD727" i="1"/>
  <c r="AE727" i="1"/>
  <c r="AF727" i="1"/>
  <c r="AO727" i="1" s="1"/>
  <c r="AG727" i="1"/>
  <c r="AH727" i="1"/>
  <c r="AI727" i="1"/>
  <c r="AJ727" i="1"/>
  <c r="AK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BB728" i="1" s="1"/>
  <c r="AC729" i="1"/>
  <c r="AD729" i="1"/>
  <c r="AE729" i="1"/>
  <c r="AF729" i="1"/>
  <c r="AO729" i="1" s="1"/>
  <c r="AG729" i="1"/>
  <c r="AH729" i="1"/>
  <c r="AI729" i="1"/>
  <c r="AJ729" i="1"/>
  <c r="AK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BB730" i="1" s="1"/>
  <c r="AC731" i="1"/>
  <c r="AD731" i="1"/>
  <c r="AE731" i="1"/>
  <c r="AF731" i="1"/>
  <c r="AG731" i="1"/>
  <c r="AH731" i="1"/>
  <c r="AI731" i="1"/>
  <c r="AJ731" i="1"/>
  <c r="AK731" i="1"/>
  <c r="AO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BB732" i="1" s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BB734" i="1" s="1"/>
  <c r="AC735" i="1"/>
  <c r="AD735" i="1"/>
  <c r="AE735" i="1"/>
  <c r="AF735" i="1"/>
  <c r="AO735" i="1" s="1"/>
  <c r="AG735" i="1"/>
  <c r="AH735" i="1"/>
  <c r="AI735" i="1"/>
  <c r="AJ735" i="1"/>
  <c r="AK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BB736" i="1" s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BB738" i="1" s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BB740" i="1" s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BB742" i="1" s="1"/>
  <c r="AC743" i="1"/>
  <c r="AD743" i="1"/>
  <c r="AE743" i="1"/>
  <c r="AF743" i="1"/>
  <c r="AO743" i="1" s="1"/>
  <c r="AG743" i="1"/>
  <c r="AH743" i="1"/>
  <c r="AI743" i="1"/>
  <c r="AJ743" i="1"/>
  <c r="AK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BB744" i="1" s="1"/>
  <c r="AC745" i="1"/>
  <c r="AD745" i="1"/>
  <c r="AE745" i="1"/>
  <c r="AF745" i="1"/>
  <c r="AO745" i="1" s="1"/>
  <c r="AG745" i="1"/>
  <c r="AH745" i="1"/>
  <c r="AI745" i="1"/>
  <c r="AJ745" i="1"/>
  <c r="AK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BB746" i="1" s="1"/>
  <c r="AC747" i="1"/>
  <c r="AD747" i="1"/>
  <c r="AE747" i="1"/>
  <c r="AF747" i="1"/>
  <c r="AG747" i="1"/>
  <c r="AH747" i="1"/>
  <c r="AI747" i="1"/>
  <c r="AJ747" i="1"/>
  <c r="AK747" i="1"/>
  <c r="AO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BB748" i="1" s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P750" i="1" s="1"/>
  <c r="AG750" i="1"/>
  <c r="AH750" i="1"/>
  <c r="AI750" i="1"/>
  <c r="AJ750" i="1"/>
  <c r="AK750" i="1"/>
  <c r="AN750" i="1"/>
  <c r="AT750" i="1"/>
  <c r="AU750" i="1"/>
  <c r="AV750" i="1"/>
  <c r="AW750" i="1"/>
  <c r="BB750" i="1" s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BB752" i="1" s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T754" i="1"/>
  <c r="AU754" i="1"/>
  <c r="AV754" i="1"/>
  <c r="AW754" i="1"/>
  <c r="BB754" i="1" s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BB756" i="1" s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P758" i="1" s="1"/>
  <c r="AG758" i="1"/>
  <c r="AH758" i="1"/>
  <c r="AI758" i="1"/>
  <c r="AJ758" i="1"/>
  <c r="AK758" i="1"/>
  <c r="AT758" i="1"/>
  <c r="AU758" i="1"/>
  <c r="AV758" i="1"/>
  <c r="AW758" i="1"/>
  <c r="BB758" i="1" s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BB760" i="1" s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T762" i="1"/>
  <c r="AU762" i="1"/>
  <c r="AV762" i="1"/>
  <c r="AW762" i="1"/>
  <c r="BB762" i="1" s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T764" i="1"/>
  <c r="AU764" i="1"/>
  <c r="AV764" i="1"/>
  <c r="AW764" i="1"/>
  <c r="BB764" i="1" s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P766" i="1" s="1"/>
  <c r="AG766" i="1"/>
  <c r="AH766" i="1"/>
  <c r="AI766" i="1"/>
  <c r="AJ766" i="1"/>
  <c r="AK766" i="1"/>
  <c r="AN766" i="1"/>
  <c r="AT766" i="1"/>
  <c r="AU766" i="1"/>
  <c r="AV766" i="1"/>
  <c r="AW766" i="1"/>
  <c r="BB766" i="1" s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BB768" i="1" s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T770" i="1"/>
  <c r="AU770" i="1"/>
  <c r="AV770" i="1"/>
  <c r="AW770" i="1"/>
  <c r="BB770" i="1" s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BB772" i="1" s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P774" i="1" s="1"/>
  <c r="AG774" i="1"/>
  <c r="AH774" i="1"/>
  <c r="AI774" i="1"/>
  <c r="AJ774" i="1"/>
  <c r="AK774" i="1"/>
  <c r="AT774" i="1"/>
  <c r="AU774" i="1"/>
  <c r="AV774" i="1"/>
  <c r="AW774" i="1"/>
  <c r="BB774" i="1" s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BB776" i="1" s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T778" i="1"/>
  <c r="AU778" i="1"/>
  <c r="AV778" i="1"/>
  <c r="AW778" i="1"/>
  <c r="BB778" i="1" s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T780" i="1"/>
  <c r="AU780" i="1"/>
  <c r="AV780" i="1"/>
  <c r="AW780" i="1"/>
  <c r="BB780" i="1" s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P782" i="1" s="1"/>
  <c r="AG782" i="1"/>
  <c r="AH782" i="1"/>
  <c r="AI782" i="1"/>
  <c r="AJ782" i="1"/>
  <c r="AK782" i="1"/>
  <c r="AN782" i="1"/>
  <c r="AT782" i="1"/>
  <c r="AU782" i="1"/>
  <c r="AV782" i="1"/>
  <c r="AW782" i="1"/>
  <c r="BB782" i="1" s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BB784" i="1" s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T786" i="1"/>
  <c r="AU786" i="1"/>
  <c r="AV786" i="1"/>
  <c r="AW786" i="1"/>
  <c r="BB786" i="1" s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BB788" i="1" s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P790" i="1" s="1"/>
  <c r="AG790" i="1"/>
  <c r="AH790" i="1"/>
  <c r="AI790" i="1"/>
  <c r="AJ790" i="1"/>
  <c r="AK790" i="1"/>
  <c r="AT790" i="1"/>
  <c r="AU790" i="1"/>
  <c r="AV790" i="1"/>
  <c r="AW790" i="1"/>
  <c r="BB790" i="1" s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BB792" i="1" s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T794" i="1"/>
  <c r="AU794" i="1"/>
  <c r="AV794" i="1"/>
  <c r="AW794" i="1"/>
  <c r="BB794" i="1" s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T796" i="1"/>
  <c r="AU796" i="1"/>
  <c r="AV796" i="1"/>
  <c r="AW796" i="1"/>
  <c r="BB796" i="1" s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P798" i="1" s="1"/>
  <c r="AG798" i="1"/>
  <c r="AH798" i="1"/>
  <c r="AI798" i="1"/>
  <c r="AJ798" i="1"/>
  <c r="AK798" i="1"/>
  <c r="AN798" i="1"/>
  <c r="AT798" i="1"/>
  <c r="AU798" i="1"/>
  <c r="AV798" i="1"/>
  <c r="AW798" i="1"/>
  <c r="BB798" i="1" s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BB800" i="1" s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T802" i="1"/>
  <c r="AU802" i="1"/>
  <c r="AV802" i="1"/>
  <c r="AW802" i="1"/>
  <c r="BB802" i="1" s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BB804" i="1" s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P806" i="1" s="1"/>
  <c r="AG806" i="1"/>
  <c r="AH806" i="1"/>
  <c r="AI806" i="1"/>
  <c r="AJ806" i="1"/>
  <c r="AK806" i="1"/>
  <c r="AT806" i="1"/>
  <c r="AU806" i="1"/>
  <c r="AV806" i="1"/>
  <c r="AW806" i="1"/>
  <c r="BB806" i="1" s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BB808" i="1" s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T810" i="1"/>
  <c r="AU810" i="1"/>
  <c r="AV810" i="1"/>
  <c r="AW810" i="1"/>
  <c r="BB810" i="1" s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T812" i="1"/>
  <c r="AU812" i="1"/>
  <c r="AV812" i="1"/>
  <c r="AW812" i="1"/>
  <c r="BB812" i="1" s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P814" i="1" s="1"/>
  <c r="AG814" i="1"/>
  <c r="AH814" i="1"/>
  <c r="AI814" i="1"/>
  <c r="AJ814" i="1"/>
  <c r="AK814" i="1"/>
  <c r="AT814" i="1"/>
  <c r="AU814" i="1"/>
  <c r="AV814" i="1"/>
  <c r="AW814" i="1"/>
  <c r="BB814" i="1" s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N816" i="1"/>
  <c r="AT816" i="1"/>
  <c r="AU816" i="1"/>
  <c r="AV816" i="1"/>
  <c r="AW816" i="1"/>
  <c r="BB816" i="1" s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T818" i="1"/>
  <c r="AU818" i="1"/>
  <c r="AV818" i="1"/>
  <c r="AW818" i="1"/>
  <c r="BB818" i="1" s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T820" i="1"/>
  <c r="AU820" i="1"/>
  <c r="AV820" i="1"/>
  <c r="AW820" i="1"/>
  <c r="BB820" i="1" s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P822" i="1" s="1"/>
  <c r="AG822" i="1"/>
  <c r="AH822" i="1"/>
  <c r="AI822" i="1"/>
  <c r="AJ822" i="1"/>
  <c r="AK822" i="1"/>
  <c r="AN822" i="1"/>
  <c r="AT822" i="1"/>
  <c r="AU822" i="1"/>
  <c r="AV822" i="1"/>
  <c r="AW822" i="1"/>
  <c r="BB822" i="1" s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BB824" i="1" s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P830" i="1" s="1"/>
  <c r="AG830" i="1"/>
  <c r="AH830" i="1"/>
  <c r="AI830" i="1"/>
  <c r="AJ830" i="1"/>
  <c r="AK830" i="1"/>
  <c r="AT830" i="1"/>
  <c r="AU830" i="1"/>
  <c r="AV830" i="1"/>
  <c r="AW830" i="1"/>
  <c r="BB830" i="1" s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N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BB833" i="1" s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T836" i="1"/>
  <c r="AU836" i="1"/>
  <c r="AV836" i="1"/>
  <c r="AW836" i="1"/>
  <c r="BB836" i="1" s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P838" i="1" s="1"/>
  <c r="AG838" i="1"/>
  <c r="AH838" i="1"/>
  <c r="AI838" i="1"/>
  <c r="AJ838" i="1"/>
  <c r="AK838" i="1"/>
  <c r="AN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BB839" i="1" s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T842" i="1"/>
  <c r="AU842" i="1"/>
  <c r="AV842" i="1"/>
  <c r="AW842" i="1"/>
  <c r="BB842" i="1" s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BB845" i="1" s="1"/>
  <c r="AC846" i="1"/>
  <c r="AD846" i="1"/>
  <c r="AE846" i="1"/>
  <c r="AF846" i="1"/>
  <c r="AO846" i="1" s="1"/>
  <c r="AP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N848" i="1"/>
  <c r="AT848" i="1"/>
  <c r="AU848" i="1"/>
  <c r="AV848" i="1"/>
  <c r="AW848" i="1"/>
  <c r="BB848" i="1" s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BB851" i="1" s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P854" i="1" s="1"/>
  <c r="AG854" i="1"/>
  <c r="AH854" i="1"/>
  <c r="AI854" i="1"/>
  <c r="AJ854" i="1"/>
  <c r="AK854" i="1"/>
  <c r="AN854" i="1"/>
  <c r="AT854" i="1"/>
  <c r="AU854" i="1"/>
  <c r="AV854" i="1"/>
  <c r="AW854" i="1"/>
  <c r="BB854" i="1" s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BB857" i="1" s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T860" i="1"/>
  <c r="AU860" i="1"/>
  <c r="AV860" i="1"/>
  <c r="AW860" i="1"/>
  <c r="BB860" i="1" s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P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BB863" i="1" s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N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T866" i="1"/>
  <c r="AU866" i="1"/>
  <c r="AV866" i="1"/>
  <c r="AW866" i="1"/>
  <c r="BB866" i="1" s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BB869" i="1" s="1"/>
  <c r="AC870" i="1"/>
  <c r="AD870" i="1"/>
  <c r="AE870" i="1"/>
  <c r="AF870" i="1"/>
  <c r="AO870" i="1" s="1"/>
  <c r="AP870" i="1" s="1"/>
  <c r="AG870" i="1"/>
  <c r="AH870" i="1"/>
  <c r="AI870" i="1"/>
  <c r="AJ870" i="1"/>
  <c r="AK870" i="1"/>
  <c r="AN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BB872" i="1" s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BB875" i="1" s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P878" i="1" s="1"/>
  <c r="AG878" i="1"/>
  <c r="AH878" i="1"/>
  <c r="AI878" i="1"/>
  <c r="AJ878" i="1"/>
  <c r="AK878" i="1"/>
  <c r="AT878" i="1"/>
  <c r="AU878" i="1"/>
  <c r="AV878" i="1"/>
  <c r="AW878" i="1"/>
  <c r="BB878" i="1" s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N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BB881" i="1" s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T884" i="1"/>
  <c r="AU884" i="1"/>
  <c r="AV884" i="1"/>
  <c r="AW884" i="1"/>
  <c r="BB884" i="1" s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P886" i="1" s="1"/>
  <c r="AG886" i="1"/>
  <c r="AH886" i="1"/>
  <c r="AI886" i="1"/>
  <c r="AJ886" i="1"/>
  <c r="AK886" i="1"/>
  <c r="AN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BB887" i="1" s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BB890" i="1" s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BB893" i="1" s="1"/>
  <c r="AC894" i="1"/>
  <c r="AD894" i="1"/>
  <c r="AE894" i="1"/>
  <c r="AF894" i="1"/>
  <c r="AO894" i="1" s="1"/>
  <c r="AN894" i="1" s="1"/>
  <c r="AG894" i="1"/>
  <c r="AH894" i="1"/>
  <c r="AI894" i="1"/>
  <c r="AJ894" i="1"/>
  <c r="AK894" i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O896" i="1" s="1"/>
  <c r="AN896" i="1" s="1"/>
  <c r="AG896" i="1"/>
  <c r="AH896" i="1"/>
  <c r="AI896" i="1"/>
  <c r="AJ896" i="1"/>
  <c r="AK896" i="1"/>
  <c r="AT896" i="1"/>
  <c r="AU896" i="1"/>
  <c r="AV896" i="1"/>
  <c r="AW896" i="1"/>
  <c r="BB896" i="1" s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BB899" i="1" s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BB902" i="1" s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G904" i="1"/>
  <c r="AH904" i="1"/>
  <c r="AI904" i="1"/>
  <c r="AJ904" i="1"/>
  <c r="AK904" i="1"/>
  <c r="AO904" i="1"/>
  <c r="AN904" i="1" s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BB905" i="1" s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BB908" i="1" s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O910" i="1" s="1"/>
  <c r="AN910" i="1" s="1"/>
  <c r="AG910" i="1"/>
  <c r="AH910" i="1"/>
  <c r="AI910" i="1"/>
  <c r="AJ910" i="1"/>
  <c r="AK910" i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BB911" i="1" s="1"/>
  <c r="AC912" i="1"/>
  <c r="AD912" i="1"/>
  <c r="AE912" i="1"/>
  <c r="AF912" i="1"/>
  <c r="AO912" i="1" s="1"/>
  <c r="AN912" i="1" s="1"/>
  <c r="AG912" i="1"/>
  <c r="AH912" i="1"/>
  <c r="AI912" i="1"/>
  <c r="AJ912" i="1"/>
  <c r="AK912" i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BB914" i="1" s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BB917" i="1" s="1"/>
  <c r="AC918" i="1"/>
  <c r="AD918" i="1"/>
  <c r="AE918" i="1"/>
  <c r="AF918" i="1"/>
  <c r="AG918" i="1"/>
  <c r="AH918" i="1"/>
  <c r="AI918" i="1"/>
  <c r="AJ918" i="1"/>
  <c r="AK918" i="1"/>
  <c r="AO918" i="1"/>
  <c r="AN918" i="1" s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BB920" i="1" s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BB923" i="1" s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O926" i="1" s="1"/>
  <c r="AN926" i="1" s="1"/>
  <c r="AG926" i="1"/>
  <c r="AH926" i="1"/>
  <c r="AI926" i="1"/>
  <c r="AJ926" i="1"/>
  <c r="AK926" i="1"/>
  <c r="AT926" i="1"/>
  <c r="AU926" i="1"/>
  <c r="AV926" i="1"/>
  <c r="AW926" i="1"/>
  <c r="BB926" i="1" s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O928" i="1" s="1"/>
  <c r="AN928" i="1" s="1"/>
  <c r="AG928" i="1"/>
  <c r="AH928" i="1"/>
  <c r="AI928" i="1"/>
  <c r="AJ928" i="1"/>
  <c r="AK928" i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BB929" i="1" s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BB932" i="1" s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BB935" i="1" s="1"/>
  <c r="AC936" i="1"/>
  <c r="AD936" i="1"/>
  <c r="AE936" i="1"/>
  <c r="AF936" i="1"/>
  <c r="AG936" i="1"/>
  <c r="AH936" i="1"/>
  <c r="AI936" i="1"/>
  <c r="AJ936" i="1"/>
  <c r="AK936" i="1"/>
  <c r="AO936" i="1"/>
  <c r="AN936" i="1" s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BB938" i="1" s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BB941" i="1" s="1"/>
  <c r="AC942" i="1"/>
  <c r="AD942" i="1"/>
  <c r="AE942" i="1"/>
  <c r="AF942" i="1"/>
  <c r="AO942" i="1" s="1"/>
  <c r="AN942" i="1" s="1"/>
  <c r="AG942" i="1"/>
  <c r="AH942" i="1"/>
  <c r="AI942" i="1"/>
  <c r="AJ942" i="1"/>
  <c r="AK942" i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O944" i="1" s="1"/>
  <c r="AN944" i="1" s="1"/>
  <c r="AG944" i="1"/>
  <c r="AH944" i="1"/>
  <c r="AI944" i="1"/>
  <c r="AJ944" i="1"/>
  <c r="AK944" i="1"/>
  <c r="AT944" i="1"/>
  <c r="AU944" i="1"/>
  <c r="AV944" i="1"/>
  <c r="AW944" i="1"/>
  <c r="BB944" i="1" s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BB947" i="1" s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G950" i="1"/>
  <c r="AH950" i="1"/>
  <c r="AI950" i="1"/>
  <c r="AJ950" i="1"/>
  <c r="AK950" i="1"/>
  <c r="AO950" i="1"/>
  <c r="AN950" i="1" s="1"/>
  <c r="AT950" i="1"/>
  <c r="AU950" i="1"/>
  <c r="AV950" i="1"/>
  <c r="AW950" i="1"/>
  <c r="BB950" i="1" s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BB953" i="1" s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BB956" i="1" s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O958" i="1" s="1"/>
  <c r="AN958" i="1" s="1"/>
  <c r="AG958" i="1"/>
  <c r="AH958" i="1"/>
  <c r="AI958" i="1"/>
  <c r="AJ958" i="1"/>
  <c r="AK958" i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BB959" i="1" s="1"/>
  <c r="AC960" i="1"/>
  <c r="AD960" i="1"/>
  <c r="AE960" i="1"/>
  <c r="AF960" i="1"/>
  <c r="AO960" i="1" s="1"/>
  <c r="AN960" i="1" s="1"/>
  <c r="AG960" i="1"/>
  <c r="AH960" i="1"/>
  <c r="AI960" i="1"/>
  <c r="AJ960" i="1"/>
  <c r="AK960" i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BB964" i="1" s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BB967" i="1" s="1"/>
  <c r="AC968" i="1"/>
  <c r="AD968" i="1"/>
  <c r="AE968" i="1"/>
  <c r="AF968" i="1"/>
  <c r="AG968" i="1"/>
  <c r="AH968" i="1"/>
  <c r="AI968" i="1"/>
  <c r="AJ968" i="1"/>
  <c r="AK968" i="1"/>
  <c r="AO968" i="1"/>
  <c r="AN968" i="1" s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BB970" i="1" s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BB973" i="1" s="1"/>
  <c r="AC974" i="1"/>
  <c r="AD974" i="1"/>
  <c r="AE974" i="1"/>
  <c r="AF974" i="1"/>
  <c r="AO974" i="1" s="1"/>
  <c r="AN974" i="1" s="1"/>
  <c r="AG974" i="1"/>
  <c r="AH974" i="1"/>
  <c r="AI974" i="1"/>
  <c r="AJ974" i="1"/>
  <c r="AK974" i="1"/>
  <c r="AT974" i="1"/>
  <c r="AU974" i="1"/>
  <c r="AV974" i="1"/>
  <c r="AW974" i="1"/>
  <c r="BB974" i="1" s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O976" i="1" s="1"/>
  <c r="AN976" i="1" s="1"/>
  <c r="AG976" i="1"/>
  <c r="AH976" i="1"/>
  <c r="AI976" i="1"/>
  <c r="AJ976" i="1"/>
  <c r="AK976" i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BB977" i="1" s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BB981" i="1" s="1"/>
  <c r="AC982" i="1"/>
  <c r="AD982" i="1"/>
  <c r="AE982" i="1"/>
  <c r="AF982" i="1"/>
  <c r="AG982" i="1"/>
  <c r="AH982" i="1"/>
  <c r="AI982" i="1"/>
  <c r="AJ982" i="1"/>
  <c r="AK982" i="1"/>
  <c r="AO982" i="1"/>
  <c r="AN982" i="1" s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BB984" i="1" s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BB987" i="1" s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O990" i="1" s="1"/>
  <c r="AN990" i="1" s="1"/>
  <c r="AG990" i="1"/>
  <c r="AH990" i="1"/>
  <c r="AI990" i="1"/>
  <c r="AJ990" i="1"/>
  <c r="AK990" i="1"/>
  <c r="AT990" i="1"/>
  <c r="AU990" i="1"/>
  <c r="AV990" i="1"/>
  <c r="AW990" i="1"/>
  <c r="BB990" i="1" s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BB991" i="1" s="1"/>
  <c r="AC992" i="1"/>
  <c r="AD992" i="1"/>
  <c r="AE992" i="1"/>
  <c r="AF992" i="1"/>
  <c r="AO992" i="1" s="1"/>
  <c r="AN992" i="1" s="1"/>
  <c r="AG992" i="1"/>
  <c r="AH992" i="1"/>
  <c r="AI992" i="1"/>
  <c r="AJ992" i="1"/>
  <c r="AK992" i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BB994" i="1" s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BB997" i="1" s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G1000" i="1"/>
  <c r="AH1000" i="1"/>
  <c r="AI1000" i="1"/>
  <c r="AJ1000" i="1"/>
  <c r="AK1000" i="1"/>
  <c r="AO1000" i="1"/>
  <c r="AN1000" i="1" s="1"/>
  <c r="AT1000" i="1"/>
  <c r="AU1000" i="1"/>
  <c r="AV1000" i="1"/>
  <c r="AW1000" i="1"/>
  <c r="BB1000" i="1" s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BB1003" i="1" s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O1006" i="1" s="1"/>
  <c r="AN1006" i="1" s="1"/>
  <c r="AG1006" i="1"/>
  <c r="AH1006" i="1"/>
  <c r="AI1006" i="1"/>
  <c r="AJ1006" i="1"/>
  <c r="AK1006" i="1"/>
  <c r="AT1006" i="1"/>
  <c r="AU1006" i="1"/>
  <c r="AV1006" i="1"/>
  <c r="AW1006" i="1"/>
  <c r="BB1006" i="1" s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O1008" i="1" s="1"/>
  <c r="AN1008" i="1" s="1"/>
  <c r="AG1008" i="1"/>
  <c r="AH1008" i="1"/>
  <c r="AI1008" i="1"/>
  <c r="AJ1008" i="1"/>
  <c r="AK1008" i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BB1009" i="1" s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BB1012" i="1" s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G1014" i="1"/>
  <c r="AH1014" i="1"/>
  <c r="AI1014" i="1"/>
  <c r="AJ1014" i="1"/>
  <c r="AK1014" i="1"/>
  <c r="AO1014" i="1"/>
  <c r="AN1014" i="1" s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BB1015" i="1" s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BB1018" i="1" s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BB1021" i="1" s="1"/>
  <c r="AC1022" i="1"/>
  <c r="AD1022" i="1"/>
  <c r="AE1022" i="1"/>
  <c r="AF1022" i="1"/>
  <c r="AO1022" i="1" s="1"/>
  <c r="AN1022" i="1" s="1"/>
  <c r="AG1022" i="1"/>
  <c r="AH1022" i="1"/>
  <c r="AI1022" i="1"/>
  <c r="AJ1022" i="1"/>
  <c r="AK1022" i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O1024" i="1" s="1"/>
  <c r="AN1024" i="1" s="1"/>
  <c r="AG1024" i="1"/>
  <c r="AH1024" i="1"/>
  <c r="AI1024" i="1"/>
  <c r="AJ1024" i="1"/>
  <c r="AK1024" i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BB1025" i="1" s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BB1028" i="1" s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G1032" i="1"/>
  <c r="AH1032" i="1"/>
  <c r="AI1032" i="1"/>
  <c r="AJ1032" i="1"/>
  <c r="AK1032" i="1"/>
  <c r="AO1032" i="1"/>
  <c r="AN1032" i="1" s="1"/>
  <c r="AT1032" i="1"/>
  <c r="AU1032" i="1"/>
  <c r="AV1032" i="1"/>
  <c r="AW1032" i="1"/>
  <c r="BB1032" i="1" s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BB1035" i="1" s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O1038" i="1" s="1"/>
  <c r="AN1038" i="1" s="1"/>
  <c r="AG1038" i="1"/>
  <c r="AH1038" i="1"/>
  <c r="AI1038" i="1"/>
  <c r="AJ1038" i="1"/>
  <c r="AK1038" i="1"/>
  <c r="AT1038" i="1"/>
  <c r="AU1038" i="1"/>
  <c r="AV1038" i="1"/>
  <c r="AW1038" i="1"/>
  <c r="BB1038" i="1" s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O1040" i="1" s="1"/>
  <c r="AN1040" i="1" s="1"/>
  <c r="AG1040" i="1"/>
  <c r="AH1040" i="1"/>
  <c r="AI1040" i="1"/>
  <c r="AJ1040" i="1"/>
  <c r="AK1040" i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BB1041" i="1" s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BB1044" i="1" s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G1046" i="1"/>
  <c r="AH1046" i="1"/>
  <c r="AI1046" i="1"/>
  <c r="AJ1046" i="1"/>
  <c r="AK1046" i="1"/>
  <c r="AO1046" i="1"/>
  <c r="AN1046" i="1" s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BB1047" i="1" s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BB1050" i="1" s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BB1053" i="1" s="1"/>
  <c r="AC1054" i="1"/>
  <c r="AD1054" i="1"/>
  <c r="AE1054" i="1"/>
  <c r="AF1054" i="1"/>
  <c r="AO1054" i="1" s="1"/>
  <c r="AN1054" i="1" s="1"/>
  <c r="AG1054" i="1"/>
  <c r="AH1054" i="1"/>
  <c r="AI1054" i="1"/>
  <c r="AJ1054" i="1"/>
  <c r="AK1054" i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O1056" i="1" s="1"/>
  <c r="AN1056" i="1" s="1"/>
  <c r="AG1056" i="1"/>
  <c r="AH1056" i="1"/>
  <c r="AI1056" i="1"/>
  <c r="AJ1056" i="1"/>
  <c r="AK1056" i="1"/>
  <c r="AT1056" i="1"/>
  <c r="AU1056" i="1"/>
  <c r="AV1056" i="1"/>
  <c r="AW1056" i="1"/>
  <c r="BB1056" i="1" s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BB1059" i="1" s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BB1062" i="1" s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G1064" i="1"/>
  <c r="AH1064" i="1"/>
  <c r="AI1064" i="1"/>
  <c r="AJ1064" i="1"/>
  <c r="AK1064" i="1"/>
  <c r="AO1064" i="1"/>
  <c r="AN1064" i="1" s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BB1065" i="1" s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BB1068" i="1" s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O1070" i="1" s="1"/>
  <c r="AN1070" i="1" s="1"/>
  <c r="AG1070" i="1"/>
  <c r="AH1070" i="1"/>
  <c r="AI1070" i="1"/>
  <c r="AJ1070" i="1"/>
  <c r="AK1070" i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BB1071" i="1" s="1"/>
  <c r="AC1072" i="1"/>
  <c r="AD1072" i="1"/>
  <c r="AE1072" i="1"/>
  <c r="AF1072" i="1"/>
  <c r="AO1072" i="1" s="1"/>
  <c r="AN1072" i="1" s="1"/>
  <c r="AG1072" i="1"/>
  <c r="AH1072" i="1"/>
  <c r="AI1072" i="1"/>
  <c r="AJ1072" i="1"/>
  <c r="AK1072" i="1"/>
  <c r="AT1072" i="1"/>
  <c r="AU1072" i="1"/>
  <c r="AV1072" i="1"/>
  <c r="AW1072" i="1"/>
  <c r="BB1072" i="1" s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BB1075" i="1" s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G1078" i="1"/>
  <c r="AH1078" i="1"/>
  <c r="AI1078" i="1"/>
  <c r="AJ1078" i="1"/>
  <c r="AK1078" i="1"/>
  <c r="AO1078" i="1"/>
  <c r="AN1078" i="1" s="1"/>
  <c r="AT1078" i="1"/>
  <c r="AU1078" i="1"/>
  <c r="AV1078" i="1"/>
  <c r="AW1078" i="1"/>
  <c r="BB1078" i="1" s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BB1079" i="1" s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O1082" i="1" s="1"/>
  <c r="AG1082" i="1"/>
  <c r="AH1082" i="1"/>
  <c r="AI1082" i="1"/>
  <c r="AJ1082" i="1"/>
  <c r="AK1082" i="1"/>
  <c r="AT1082" i="1"/>
  <c r="AU1082" i="1"/>
  <c r="AV1082" i="1"/>
  <c r="AW1082" i="1"/>
  <c r="BB1082" i="1" s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O1084" i="1" s="1"/>
  <c r="AG1084" i="1"/>
  <c r="AH1084" i="1"/>
  <c r="AI1084" i="1"/>
  <c r="AJ1084" i="1"/>
  <c r="AK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N1085" i="1"/>
  <c r="AT1085" i="1"/>
  <c r="AU1085" i="1"/>
  <c r="AV1085" i="1"/>
  <c r="AW1085" i="1"/>
  <c r="BB1085" i="1" s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BB1088" i="1" s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P1091" i="1" s="1"/>
  <c r="AG1091" i="1"/>
  <c r="AH1091" i="1"/>
  <c r="AI1091" i="1"/>
  <c r="AJ1091" i="1"/>
  <c r="AK1091" i="1"/>
  <c r="AN1091" i="1"/>
  <c r="AT1091" i="1"/>
  <c r="AU1091" i="1"/>
  <c r="AV1091" i="1"/>
  <c r="AW1091" i="1"/>
  <c r="BB1091" i="1" s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BB1094" i="1" s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T1097" i="1"/>
  <c r="AU1097" i="1"/>
  <c r="AV1097" i="1"/>
  <c r="AW1097" i="1"/>
  <c r="BB1097" i="1" s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P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N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T1103" i="1"/>
  <c r="AU1103" i="1"/>
  <c r="AV1103" i="1"/>
  <c r="AW1103" i="1"/>
  <c r="BB1103" i="1" s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BB1106" i="1" s="1"/>
  <c r="AC1107" i="1"/>
  <c r="AD1107" i="1"/>
  <c r="AE1107" i="1"/>
  <c r="AF1107" i="1"/>
  <c r="AO1107" i="1" s="1"/>
  <c r="AP1107" i="1" s="1"/>
  <c r="AG1107" i="1"/>
  <c r="AH1107" i="1"/>
  <c r="AI1107" i="1"/>
  <c r="AJ1107" i="1"/>
  <c r="AK1107" i="1"/>
  <c r="AN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BB1109" i="1" s="1"/>
  <c r="AC1110" i="1"/>
  <c r="AD1110" i="1"/>
  <c r="AE1110" i="1"/>
  <c r="AF1110" i="1"/>
  <c r="AG1110" i="1"/>
  <c r="AH1110" i="1"/>
  <c r="AI1110" i="1"/>
  <c r="AJ1110" i="1"/>
  <c r="AK1110" i="1"/>
  <c r="AO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BB1112" i="1" s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O1114" i="1" s="1"/>
  <c r="AG1114" i="1"/>
  <c r="AH1114" i="1"/>
  <c r="AI1114" i="1"/>
  <c r="AJ1114" i="1"/>
  <c r="AK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BB1115" i="1" s="1"/>
  <c r="AC1116" i="1"/>
  <c r="AD1116" i="1"/>
  <c r="AE1116" i="1"/>
  <c r="AF1116" i="1"/>
  <c r="AO1116" i="1" s="1"/>
  <c r="AG1116" i="1"/>
  <c r="AH1116" i="1"/>
  <c r="AI1116" i="1"/>
  <c r="AJ1116" i="1"/>
  <c r="AK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BB1118" i="1" s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BB1119" i="1" s="1"/>
  <c r="AC1120" i="1"/>
  <c r="AD1120" i="1"/>
  <c r="AE1120" i="1"/>
  <c r="AF1120" i="1"/>
  <c r="AG1120" i="1"/>
  <c r="AH1120" i="1"/>
  <c r="AI1120" i="1"/>
  <c r="AJ1120" i="1"/>
  <c r="AK1120" i="1"/>
  <c r="AO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O1122" i="1" s="1"/>
  <c r="AG1122" i="1"/>
  <c r="AH1122" i="1"/>
  <c r="AI1122" i="1"/>
  <c r="AJ1122" i="1"/>
  <c r="AK1122" i="1"/>
  <c r="AT1122" i="1"/>
  <c r="AU1122" i="1"/>
  <c r="AV1122" i="1"/>
  <c r="AW1122" i="1"/>
  <c r="BB1122" i="1" s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O1124" i="1" s="1"/>
  <c r="AG1124" i="1"/>
  <c r="AH1124" i="1"/>
  <c r="AI1124" i="1"/>
  <c r="AJ1124" i="1"/>
  <c r="AK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BB1125" i="1" s="1"/>
  <c r="AC1126" i="1"/>
  <c r="AD1126" i="1"/>
  <c r="AE1126" i="1"/>
  <c r="AF1126" i="1"/>
  <c r="AG1126" i="1"/>
  <c r="AH1126" i="1"/>
  <c r="AI1126" i="1"/>
  <c r="AJ1126" i="1"/>
  <c r="AK1126" i="1"/>
  <c r="AO1126" i="1"/>
  <c r="AT1126" i="1"/>
  <c r="AU1126" i="1"/>
  <c r="AV1126" i="1"/>
  <c r="AW1126" i="1"/>
  <c r="BB1126" i="1" s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BB1129" i="1" s="1"/>
  <c r="AC1130" i="1"/>
  <c r="AD1130" i="1"/>
  <c r="AE1130" i="1"/>
  <c r="AF1130" i="1"/>
  <c r="AO1130" i="1" s="1"/>
  <c r="AG1130" i="1"/>
  <c r="AH1130" i="1"/>
  <c r="AI1130" i="1"/>
  <c r="AJ1130" i="1"/>
  <c r="AK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O1132" i="1" s="1"/>
  <c r="AG1132" i="1"/>
  <c r="AH1132" i="1"/>
  <c r="AI1132" i="1"/>
  <c r="AJ1132" i="1"/>
  <c r="AK1132" i="1"/>
  <c r="AT1132" i="1"/>
  <c r="AU1132" i="1"/>
  <c r="AV1132" i="1"/>
  <c r="AW1132" i="1"/>
  <c r="BB1132" i="1" s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G1136" i="1"/>
  <c r="AH1136" i="1"/>
  <c r="AI1136" i="1"/>
  <c r="AJ1136" i="1"/>
  <c r="AK1136" i="1"/>
  <c r="AO1136" i="1"/>
  <c r="AT1136" i="1"/>
  <c r="AU1136" i="1"/>
  <c r="AV1136" i="1"/>
  <c r="AW1136" i="1"/>
  <c r="BB1136" i="1" s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O1138" i="1" s="1"/>
  <c r="AG1138" i="1"/>
  <c r="AH1138" i="1"/>
  <c r="AI1138" i="1"/>
  <c r="AJ1138" i="1"/>
  <c r="AK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BB1139" i="1" s="1"/>
  <c r="AC1140" i="1"/>
  <c r="AD1140" i="1"/>
  <c r="AE1140" i="1"/>
  <c r="AF1140" i="1"/>
  <c r="AO1140" i="1" s="1"/>
  <c r="AG1140" i="1"/>
  <c r="AH1140" i="1"/>
  <c r="AI1140" i="1"/>
  <c r="AJ1140" i="1"/>
  <c r="AK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G1142" i="1"/>
  <c r="AH1142" i="1"/>
  <c r="AI1142" i="1"/>
  <c r="AJ1142" i="1"/>
  <c r="AK1142" i="1"/>
  <c r="AO1142" i="1"/>
  <c r="AT1142" i="1"/>
  <c r="AU1142" i="1"/>
  <c r="AV1142" i="1"/>
  <c r="AW1142" i="1"/>
  <c r="BB1142" i="1" s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BB1145" i="1" s="1"/>
  <c r="AC1146" i="1"/>
  <c r="AD1146" i="1"/>
  <c r="AE1146" i="1"/>
  <c r="AF1146" i="1"/>
  <c r="AO1146" i="1" s="1"/>
  <c r="AN1146" i="1" s="1"/>
  <c r="AG1146" i="1"/>
  <c r="AH1146" i="1"/>
  <c r="AI1146" i="1"/>
  <c r="AJ1146" i="1"/>
  <c r="AK1146" i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O1148" i="1" s="1"/>
  <c r="AN1148" i="1" s="1"/>
  <c r="AG1148" i="1"/>
  <c r="AH1148" i="1"/>
  <c r="AI1148" i="1"/>
  <c r="AJ1148" i="1"/>
  <c r="AK1148" i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BB1149" i="1" s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BB1152" i="1" s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BB1155" i="1" s="1"/>
  <c r="AC1156" i="1"/>
  <c r="AD1156" i="1"/>
  <c r="AE1156" i="1"/>
  <c r="AF1156" i="1"/>
  <c r="AG1156" i="1"/>
  <c r="AH1156" i="1"/>
  <c r="AI1156" i="1"/>
  <c r="AJ1156" i="1"/>
  <c r="AK1156" i="1"/>
  <c r="AO1156" i="1"/>
  <c r="AN1156" i="1" s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BB1158" i="1" s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BB1161" i="1" s="1"/>
  <c r="AC1162" i="1"/>
  <c r="AD1162" i="1"/>
  <c r="AE1162" i="1"/>
  <c r="AF1162" i="1"/>
  <c r="AO1162" i="1" s="1"/>
  <c r="AN1162" i="1" s="1"/>
  <c r="AG1162" i="1"/>
  <c r="AH1162" i="1"/>
  <c r="AI1162" i="1"/>
  <c r="AJ1162" i="1"/>
  <c r="AK1162" i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O1164" i="1" s="1"/>
  <c r="AN1164" i="1" s="1"/>
  <c r="AG1164" i="1"/>
  <c r="AH1164" i="1"/>
  <c r="AI1164" i="1"/>
  <c r="AJ1164" i="1"/>
  <c r="AK1164" i="1"/>
  <c r="AT1164" i="1"/>
  <c r="AU1164" i="1"/>
  <c r="AV1164" i="1"/>
  <c r="AW1164" i="1"/>
  <c r="BB1164" i="1" s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BB1168" i="1" s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G1170" i="1"/>
  <c r="AH1170" i="1"/>
  <c r="AI1170" i="1"/>
  <c r="AJ1170" i="1"/>
  <c r="AK1170" i="1"/>
  <c r="AO1170" i="1"/>
  <c r="AN1170" i="1" s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BB1173" i="1" s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BB1176" i="1" s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O1178" i="1" s="1"/>
  <c r="AN1178" i="1" s="1"/>
  <c r="AG1178" i="1"/>
  <c r="AH1178" i="1"/>
  <c r="AI1178" i="1"/>
  <c r="AJ1178" i="1"/>
  <c r="AK1178" i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BB1179" i="1" s="1"/>
  <c r="AC1180" i="1"/>
  <c r="AD1180" i="1"/>
  <c r="AE1180" i="1"/>
  <c r="AF1180" i="1"/>
  <c r="AO1180" i="1" s="1"/>
  <c r="AN1180" i="1" s="1"/>
  <c r="AG1180" i="1"/>
  <c r="AH1180" i="1"/>
  <c r="AI1180" i="1"/>
  <c r="AJ1180" i="1"/>
  <c r="AK1180" i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BB1182" i="1" s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BB1185" i="1" s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G1188" i="1"/>
  <c r="AH1188" i="1"/>
  <c r="AI1188" i="1"/>
  <c r="AJ1188" i="1"/>
  <c r="AK1188" i="1"/>
  <c r="AO1188" i="1"/>
  <c r="AN1188" i="1" s="1"/>
  <c r="AT1188" i="1"/>
  <c r="AU1188" i="1"/>
  <c r="AV1188" i="1"/>
  <c r="AW1188" i="1"/>
  <c r="BB1188" i="1" s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BB1191" i="1" s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O1194" i="1" s="1"/>
  <c r="AN1194" i="1" s="1"/>
  <c r="AG1194" i="1"/>
  <c r="AH1194" i="1"/>
  <c r="AI1194" i="1"/>
  <c r="AJ1194" i="1"/>
  <c r="AK1194" i="1"/>
  <c r="AT1194" i="1"/>
  <c r="AU1194" i="1"/>
  <c r="AV1194" i="1"/>
  <c r="AW1194" i="1"/>
  <c r="BB1194" i="1" s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O1196" i="1" s="1"/>
  <c r="AN1196" i="1" s="1"/>
  <c r="AG1196" i="1"/>
  <c r="AH1196" i="1"/>
  <c r="AI1196" i="1"/>
  <c r="AJ1196" i="1"/>
  <c r="AK1196" i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BB1197" i="1" s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BB1201" i="1" s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BB1205" i="1" s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O1238" i="1" s="1"/>
  <c r="AN1238" i="1" s="1"/>
  <c r="AG1238" i="1"/>
  <c r="AH1238" i="1"/>
  <c r="AI1238" i="1"/>
  <c r="AJ1238" i="1"/>
  <c r="AK1238" i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O1240" i="1" s="1"/>
  <c r="AN1240" i="1" s="1"/>
  <c r="AG1240" i="1"/>
  <c r="AH1240" i="1"/>
  <c r="AI1240" i="1"/>
  <c r="AJ1240" i="1"/>
  <c r="AK1240" i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G1246" i="1"/>
  <c r="AH1246" i="1"/>
  <c r="AI1246" i="1"/>
  <c r="AJ1246" i="1"/>
  <c r="AK1246" i="1"/>
  <c r="AO1246" i="1"/>
  <c r="AN1246" i="1" s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G1248" i="1"/>
  <c r="AH1248" i="1"/>
  <c r="AI1248" i="1"/>
  <c r="AJ1248" i="1"/>
  <c r="AK1248" i="1"/>
  <c r="AO1248" i="1"/>
  <c r="AN1248" i="1" s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O1254" i="1" s="1"/>
  <c r="AN1254" i="1" s="1"/>
  <c r="AG1254" i="1"/>
  <c r="AH1254" i="1"/>
  <c r="AI1254" i="1"/>
  <c r="AJ1254" i="1"/>
  <c r="AK1254" i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O1256" i="1" s="1"/>
  <c r="AN1256" i="1" s="1"/>
  <c r="AG1256" i="1"/>
  <c r="AH1256" i="1"/>
  <c r="AI1256" i="1"/>
  <c r="AJ1256" i="1"/>
  <c r="AK1256" i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O1270" i="1" s="1"/>
  <c r="AN1270" i="1" s="1"/>
  <c r="AG1270" i="1"/>
  <c r="AH1270" i="1"/>
  <c r="AI1270" i="1"/>
  <c r="AJ1270" i="1"/>
  <c r="AK1270" i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O1272" i="1" s="1"/>
  <c r="AN1272" i="1" s="1"/>
  <c r="AG1272" i="1"/>
  <c r="AH1272" i="1"/>
  <c r="AI1272" i="1"/>
  <c r="AJ1272" i="1"/>
  <c r="AK1272" i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BB1273" i="1" s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BB1274" i="1" s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BB1275" i="1" s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BB1276" i="1" s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BB1277" i="1" s="1"/>
  <c r="AC1278" i="1"/>
  <c r="AD1278" i="1"/>
  <c r="AE1278" i="1"/>
  <c r="AF1278" i="1"/>
  <c r="AG1278" i="1"/>
  <c r="AH1278" i="1"/>
  <c r="AI1278" i="1"/>
  <c r="AJ1278" i="1"/>
  <c r="AK1278" i="1"/>
  <c r="AO1278" i="1"/>
  <c r="AN1278" i="1" s="1"/>
  <c r="AT1278" i="1"/>
  <c r="AU1278" i="1"/>
  <c r="AV1278" i="1"/>
  <c r="AW1278" i="1"/>
  <c r="BB1278" i="1" s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BB1279" i="1" s="1"/>
  <c r="AC1280" i="1"/>
  <c r="AD1280" i="1"/>
  <c r="AE1280" i="1"/>
  <c r="AF1280" i="1"/>
  <c r="AG1280" i="1"/>
  <c r="AH1280" i="1"/>
  <c r="AI1280" i="1"/>
  <c r="AJ1280" i="1"/>
  <c r="AK1280" i="1"/>
  <c r="AO1280" i="1"/>
  <c r="AN1280" i="1" s="1"/>
  <c r="AT1280" i="1"/>
  <c r="AU1280" i="1"/>
  <c r="AV1280" i="1"/>
  <c r="AW1280" i="1"/>
  <c r="BB1280" i="1" s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BB1283" i="1" s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BB1284" i="1" s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BB1285" i="1" s="1"/>
  <c r="AC1286" i="1"/>
  <c r="AD1286" i="1"/>
  <c r="AE1286" i="1"/>
  <c r="AF1286" i="1"/>
  <c r="AO1286" i="1" s="1"/>
  <c r="AN1286" i="1" s="1"/>
  <c r="AG1286" i="1"/>
  <c r="AH1286" i="1"/>
  <c r="AI1286" i="1"/>
  <c r="AJ1286" i="1"/>
  <c r="AK1286" i="1"/>
  <c r="AT1286" i="1"/>
  <c r="AU1286" i="1"/>
  <c r="AV1286" i="1"/>
  <c r="AW1286" i="1"/>
  <c r="BB1286" i="1" s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BB1287" i="1" s="1"/>
  <c r="AC1288" i="1"/>
  <c r="AD1288" i="1"/>
  <c r="AE1288" i="1"/>
  <c r="AF1288" i="1"/>
  <c r="AO1288" i="1" s="1"/>
  <c r="AN1288" i="1" s="1"/>
  <c r="AG1288" i="1"/>
  <c r="AH1288" i="1"/>
  <c r="AI1288" i="1"/>
  <c r="AJ1288" i="1"/>
  <c r="AK1288" i="1"/>
  <c r="AT1288" i="1"/>
  <c r="AU1288" i="1"/>
  <c r="AV1288" i="1"/>
  <c r="AW1288" i="1"/>
  <c r="BB1288" i="1" s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BB1289" i="1" s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BB1290" i="1" s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BB1291" i="1" s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BB1292" i="1" s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BB1293" i="1" s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BB1296" i="1" s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BB1297" i="1" s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BB1298" i="1" s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BB1299" i="1" s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BB1300" i="1" s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BB1301" i="1" s="1"/>
  <c r="AC1302" i="1"/>
  <c r="AD1302" i="1"/>
  <c r="AE1302" i="1"/>
  <c r="AF1302" i="1"/>
  <c r="AO1302" i="1" s="1"/>
  <c r="AN1302" i="1" s="1"/>
  <c r="AG1302" i="1"/>
  <c r="AH1302" i="1"/>
  <c r="AI1302" i="1"/>
  <c r="AJ1302" i="1"/>
  <c r="AK1302" i="1"/>
  <c r="AT1302" i="1"/>
  <c r="AU1302" i="1"/>
  <c r="AV1302" i="1"/>
  <c r="AW1302" i="1"/>
  <c r="BB1302" i="1" s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BB1303" i="1" s="1"/>
  <c r="AC1304" i="1"/>
  <c r="AD1304" i="1"/>
  <c r="AE1304" i="1"/>
  <c r="AF1304" i="1"/>
  <c r="AO1304" i="1" s="1"/>
  <c r="AN1304" i="1" s="1"/>
  <c r="AG1304" i="1"/>
  <c r="AH1304" i="1"/>
  <c r="AI1304" i="1"/>
  <c r="AJ1304" i="1"/>
  <c r="AK1304" i="1"/>
  <c r="AT1304" i="1"/>
  <c r="AU1304" i="1"/>
  <c r="AV1304" i="1"/>
  <c r="AW1304" i="1"/>
  <c r="BB1304" i="1" s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BB1305" i="1" s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BB1306" i="1" s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G1310" i="1"/>
  <c r="AH1310" i="1"/>
  <c r="AI1310" i="1"/>
  <c r="AJ1310" i="1"/>
  <c r="AK1310" i="1"/>
  <c r="AO1310" i="1"/>
  <c r="AN1310" i="1" s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G1312" i="1"/>
  <c r="AH1312" i="1"/>
  <c r="AI1312" i="1"/>
  <c r="AJ1312" i="1"/>
  <c r="AK1312" i="1"/>
  <c r="AO1312" i="1"/>
  <c r="AN1312" i="1" s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O1318" i="1" s="1"/>
  <c r="AN1318" i="1" s="1"/>
  <c r="AG1318" i="1"/>
  <c r="AH1318" i="1"/>
  <c r="AI1318" i="1"/>
  <c r="AJ1318" i="1"/>
  <c r="AK1318" i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O1320" i="1" s="1"/>
  <c r="AN1320" i="1" s="1"/>
  <c r="AG1320" i="1"/>
  <c r="AH1320" i="1"/>
  <c r="AI1320" i="1"/>
  <c r="AJ1320" i="1"/>
  <c r="AK1320" i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O1334" i="1" s="1"/>
  <c r="AN1334" i="1" s="1"/>
  <c r="AG1334" i="1"/>
  <c r="AH1334" i="1"/>
  <c r="AI1334" i="1"/>
  <c r="AJ1334" i="1"/>
  <c r="AK1334" i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O1336" i="1" s="1"/>
  <c r="AN1336" i="1" s="1"/>
  <c r="AG1336" i="1"/>
  <c r="AH1336" i="1"/>
  <c r="AI1336" i="1"/>
  <c r="AJ1336" i="1"/>
  <c r="AK1336" i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G1342" i="1"/>
  <c r="AH1342" i="1"/>
  <c r="AI1342" i="1"/>
  <c r="AJ1342" i="1"/>
  <c r="AK1342" i="1"/>
  <c r="AO1342" i="1"/>
  <c r="AN1342" i="1" s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G1344" i="1"/>
  <c r="AH1344" i="1"/>
  <c r="AI1344" i="1"/>
  <c r="AJ1344" i="1"/>
  <c r="AK1344" i="1"/>
  <c r="AO1344" i="1"/>
  <c r="AN1344" i="1" s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O1350" i="1" s="1"/>
  <c r="AN1350" i="1" s="1"/>
  <c r="AG1350" i="1"/>
  <c r="AH1350" i="1"/>
  <c r="AI1350" i="1"/>
  <c r="AJ1350" i="1"/>
  <c r="AK1350" i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O1352" i="1" s="1"/>
  <c r="AN1352" i="1" s="1"/>
  <c r="AG1352" i="1"/>
  <c r="AH1352" i="1"/>
  <c r="AI1352" i="1"/>
  <c r="AJ1352" i="1"/>
  <c r="AK1352" i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O1366" i="1" s="1"/>
  <c r="AN1366" i="1" s="1"/>
  <c r="AG1366" i="1"/>
  <c r="AH1366" i="1"/>
  <c r="AI1366" i="1"/>
  <c r="AJ1366" i="1"/>
  <c r="AK1366" i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O1368" i="1" s="1"/>
  <c r="AN1368" i="1" s="1"/>
  <c r="AG1368" i="1"/>
  <c r="AH1368" i="1"/>
  <c r="AI1368" i="1"/>
  <c r="AJ1368" i="1"/>
  <c r="AK1368" i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G1374" i="1"/>
  <c r="AH1374" i="1"/>
  <c r="AI1374" i="1"/>
  <c r="AJ1374" i="1"/>
  <c r="AK1374" i="1"/>
  <c r="AO1374" i="1"/>
  <c r="AN1374" i="1" s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G1376" i="1"/>
  <c r="AH1376" i="1"/>
  <c r="AI1376" i="1"/>
  <c r="AJ1376" i="1"/>
  <c r="AK1376" i="1"/>
  <c r="AO1376" i="1"/>
  <c r="AN1376" i="1" s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O1382" i="1" s="1"/>
  <c r="AN1382" i="1" s="1"/>
  <c r="AG1382" i="1"/>
  <c r="AH1382" i="1"/>
  <c r="AI1382" i="1"/>
  <c r="AJ1382" i="1"/>
  <c r="AK1382" i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O1384" i="1" s="1"/>
  <c r="AN1384" i="1" s="1"/>
  <c r="AG1384" i="1"/>
  <c r="AH1384" i="1"/>
  <c r="AI1384" i="1"/>
  <c r="AJ1384" i="1"/>
  <c r="AK1384" i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O1398" i="1" s="1"/>
  <c r="AN1398" i="1" s="1"/>
  <c r="AG1398" i="1"/>
  <c r="AH1398" i="1"/>
  <c r="AI1398" i="1"/>
  <c r="AJ1398" i="1"/>
  <c r="AK1398" i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O1400" i="1" s="1"/>
  <c r="AN1400" i="1" s="1"/>
  <c r="AG1400" i="1"/>
  <c r="AH1400" i="1"/>
  <c r="AI1400" i="1"/>
  <c r="AJ1400" i="1"/>
  <c r="AK1400" i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G1406" i="1"/>
  <c r="AH1406" i="1"/>
  <c r="AI1406" i="1"/>
  <c r="AJ1406" i="1"/>
  <c r="AK1406" i="1"/>
  <c r="AO1406" i="1"/>
  <c r="AN1406" i="1" s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G1408" i="1"/>
  <c r="AH1408" i="1"/>
  <c r="AI1408" i="1"/>
  <c r="AJ1408" i="1"/>
  <c r="AK1408" i="1"/>
  <c r="AO1408" i="1"/>
  <c r="AN1408" i="1" s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O1414" i="1" s="1"/>
  <c r="AN1414" i="1" s="1"/>
  <c r="AG1414" i="1"/>
  <c r="AH1414" i="1"/>
  <c r="AI1414" i="1"/>
  <c r="AJ1414" i="1"/>
  <c r="AK1414" i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O1416" i="1" s="1"/>
  <c r="AN1416" i="1" s="1"/>
  <c r="AG1416" i="1"/>
  <c r="AH1416" i="1"/>
  <c r="AI1416" i="1"/>
  <c r="AJ1416" i="1"/>
  <c r="AK1416" i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O1430" i="1" s="1"/>
  <c r="AN1430" i="1" s="1"/>
  <c r="AG1430" i="1"/>
  <c r="AH1430" i="1"/>
  <c r="AI1430" i="1"/>
  <c r="AJ1430" i="1"/>
  <c r="AK1430" i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O1432" i="1" s="1"/>
  <c r="AN1432" i="1" s="1"/>
  <c r="AG1432" i="1"/>
  <c r="AH1432" i="1"/>
  <c r="AI1432" i="1"/>
  <c r="AJ1432" i="1"/>
  <c r="AK1432" i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G1438" i="1"/>
  <c r="AH1438" i="1"/>
  <c r="AI1438" i="1"/>
  <c r="AJ1438" i="1"/>
  <c r="AK1438" i="1"/>
  <c r="AO1438" i="1"/>
  <c r="AN1438" i="1" s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G1440" i="1"/>
  <c r="AH1440" i="1"/>
  <c r="AI1440" i="1"/>
  <c r="AJ1440" i="1"/>
  <c r="AK1440" i="1"/>
  <c r="AO1440" i="1"/>
  <c r="AN1440" i="1" s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O1446" i="1" s="1"/>
  <c r="AN1446" i="1" s="1"/>
  <c r="AG1446" i="1"/>
  <c r="AH1446" i="1"/>
  <c r="AI1446" i="1"/>
  <c r="AJ1446" i="1"/>
  <c r="AK1446" i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O1448" i="1" s="1"/>
  <c r="AN1448" i="1" s="1"/>
  <c r="AG1448" i="1"/>
  <c r="AH1448" i="1"/>
  <c r="AI1448" i="1"/>
  <c r="AJ1448" i="1"/>
  <c r="AK1448" i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O1462" i="1" s="1"/>
  <c r="AN1462" i="1" s="1"/>
  <c r="AG1462" i="1"/>
  <c r="AH1462" i="1"/>
  <c r="AI1462" i="1"/>
  <c r="AJ1462" i="1"/>
  <c r="AK1462" i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O1464" i="1" s="1"/>
  <c r="AN1464" i="1" s="1"/>
  <c r="AG1464" i="1"/>
  <c r="AH1464" i="1"/>
  <c r="AI1464" i="1"/>
  <c r="AJ1464" i="1"/>
  <c r="AK1464" i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G1470" i="1"/>
  <c r="AH1470" i="1"/>
  <c r="AI1470" i="1"/>
  <c r="AJ1470" i="1"/>
  <c r="AK1470" i="1"/>
  <c r="AO1470" i="1"/>
  <c r="AN1470" i="1" s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G1472" i="1"/>
  <c r="AH1472" i="1"/>
  <c r="AI1472" i="1"/>
  <c r="AJ1472" i="1"/>
  <c r="AK1472" i="1"/>
  <c r="AO1472" i="1"/>
  <c r="AN1472" i="1" s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O1478" i="1" s="1"/>
  <c r="AN1478" i="1" s="1"/>
  <c r="AG1478" i="1"/>
  <c r="AH1478" i="1"/>
  <c r="AI1478" i="1"/>
  <c r="AJ1478" i="1"/>
  <c r="AK1478" i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O1480" i="1" s="1"/>
  <c r="AN1480" i="1" s="1"/>
  <c r="AG1480" i="1"/>
  <c r="AH1480" i="1"/>
  <c r="AI1480" i="1"/>
  <c r="AJ1480" i="1"/>
  <c r="AK1480" i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O1494" i="1" s="1"/>
  <c r="AN1494" i="1" s="1"/>
  <c r="AG1494" i="1"/>
  <c r="AH1494" i="1"/>
  <c r="AI1494" i="1"/>
  <c r="AJ1494" i="1"/>
  <c r="AK1494" i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O1496" i="1" s="1"/>
  <c r="AN1496" i="1" s="1"/>
  <c r="AG1496" i="1"/>
  <c r="AH1496" i="1"/>
  <c r="AI1496" i="1"/>
  <c r="AJ1496" i="1"/>
  <c r="AK1496" i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G1502" i="1"/>
  <c r="AH1502" i="1"/>
  <c r="AI1502" i="1"/>
  <c r="AJ1502" i="1"/>
  <c r="AK1502" i="1"/>
  <c r="AO1502" i="1"/>
  <c r="AN1502" i="1" s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G1504" i="1"/>
  <c r="AH1504" i="1"/>
  <c r="AI1504" i="1"/>
  <c r="AJ1504" i="1"/>
  <c r="AK1504" i="1"/>
  <c r="AO1504" i="1"/>
  <c r="AN1504" i="1" s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O1510" i="1" s="1"/>
  <c r="AN1510" i="1" s="1"/>
  <c r="AG1510" i="1"/>
  <c r="AH1510" i="1"/>
  <c r="AI1510" i="1"/>
  <c r="AJ1510" i="1"/>
  <c r="AK1510" i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O1512" i="1" s="1"/>
  <c r="AN1512" i="1" s="1"/>
  <c r="AG1512" i="1"/>
  <c r="AH1512" i="1"/>
  <c r="AI1512" i="1"/>
  <c r="AJ1512" i="1"/>
  <c r="AK1512" i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O1526" i="1" s="1"/>
  <c r="AN1526" i="1" s="1"/>
  <c r="AG1526" i="1"/>
  <c r="AH1526" i="1"/>
  <c r="AI1526" i="1"/>
  <c r="AJ1526" i="1"/>
  <c r="AK1526" i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O1528" i="1" s="1"/>
  <c r="AN1528" i="1" s="1"/>
  <c r="AG1528" i="1"/>
  <c r="AH1528" i="1"/>
  <c r="AI1528" i="1"/>
  <c r="AJ1528" i="1"/>
  <c r="AK1528" i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G1534" i="1"/>
  <c r="AH1534" i="1"/>
  <c r="AI1534" i="1"/>
  <c r="AJ1534" i="1"/>
  <c r="AK1534" i="1"/>
  <c r="AO1534" i="1"/>
  <c r="AN1534" i="1" s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G1536" i="1"/>
  <c r="AH1536" i="1"/>
  <c r="AI1536" i="1"/>
  <c r="AJ1536" i="1"/>
  <c r="AK1536" i="1"/>
  <c r="AO1536" i="1"/>
  <c r="AN1536" i="1" s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O1542" i="1" s="1"/>
  <c r="AN1542" i="1" s="1"/>
  <c r="AG1542" i="1"/>
  <c r="AH1542" i="1"/>
  <c r="AI1542" i="1"/>
  <c r="AJ1542" i="1"/>
  <c r="AK1542" i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O1544" i="1" s="1"/>
  <c r="AN1544" i="1" s="1"/>
  <c r="AG1544" i="1"/>
  <c r="AH1544" i="1"/>
  <c r="AI1544" i="1"/>
  <c r="AJ1544" i="1"/>
  <c r="AK1544" i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O1558" i="1" s="1"/>
  <c r="AN1558" i="1" s="1"/>
  <c r="AG1558" i="1"/>
  <c r="AH1558" i="1"/>
  <c r="AI1558" i="1"/>
  <c r="AJ1558" i="1"/>
  <c r="AK1558" i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O1560" i="1" s="1"/>
  <c r="AN1560" i="1" s="1"/>
  <c r="AG1560" i="1"/>
  <c r="AH1560" i="1"/>
  <c r="AI1560" i="1"/>
  <c r="AJ1560" i="1"/>
  <c r="AK1560" i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G1566" i="1"/>
  <c r="AH1566" i="1"/>
  <c r="AI1566" i="1"/>
  <c r="AJ1566" i="1"/>
  <c r="AK1566" i="1"/>
  <c r="AO1566" i="1"/>
  <c r="AN1566" i="1" s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G1568" i="1"/>
  <c r="AH1568" i="1"/>
  <c r="AI1568" i="1"/>
  <c r="AJ1568" i="1"/>
  <c r="AK1568" i="1"/>
  <c r="AO1568" i="1"/>
  <c r="AN1568" i="1" s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O1574" i="1" s="1"/>
  <c r="AN1574" i="1" s="1"/>
  <c r="AG1574" i="1"/>
  <c r="AH1574" i="1"/>
  <c r="AI1574" i="1"/>
  <c r="AJ1574" i="1"/>
  <c r="AK1574" i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O1576" i="1" s="1"/>
  <c r="AN1576" i="1" s="1"/>
  <c r="AG1576" i="1"/>
  <c r="AH1576" i="1"/>
  <c r="AI1576" i="1"/>
  <c r="AJ1576" i="1"/>
  <c r="AK1576" i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O1590" i="1" s="1"/>
  <c r="AN1590" i="1" s="1"/>
  <c r="AG1590" i="1"/>
  <c r="AH1590" i="1"/>
  <c r="AI1590" i="1"/>
  <c r="AJ1590" i="1"/>
  <c r="AK1590" i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O1592" i="1" s="1"/>
  <c r="AN1592" i="1" s="1"/>
  <c r="AG1592" i="1"/>
  <c r="AH1592" i="1"/>
  <c r="AI1592" i="1"/>
  <c r="AJ1592" i="1"/>
  <c r="AK1592" i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G1598" i="1"/>
  <c r="AH1598" i="1"/>
  <c r="AI1598" i="1"/>
  <c r="AJ1598" i="1"/>
  <c r="AK1598" i="1"/>
  <c r="AO1598" i="1"/>
  <c r="AN1598" i="1" s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G1600" i="1"/>
  <c r="AH1600" i="1"/>
  <c r="AI1600" i="1"/>
  <c r="AJ1600" i="1"/>
  <c r="AK1600" i="1"/>
  <c r="AO1600" i="1"/>
  <c r="AN1600" i="1" s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O1606" i="1" s="1"/>
  <c r="AN1606" i="1" s="1"/>
  <c r="AG1606" i="1"/>
  <c r="AH1606" i="1"/>
  <c r="AI1606" i="1"/>
  <c r="AJ1606" i="1"/>
  <c r="AK1606" i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O1608" i="1" s="1"/>
  <c r="AN1608" i="1" s="1"/>
  <c r="AG1608" i="1"/>
  <c r="AH1608" i="1"/>
  <c r="AI1608" i="1"/>
  <c r="AJ1608" i="1"/>
  <c r="AK1608" i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O1622" i="1" s="1"/>
  <c r="AN1622" i="1" s="1"/>
  <c r="AG1622" i="1"/>
  <c r="AH1622" i="1"/>
  <c r="AI1622" i="1"/>
  <c r="AJ1622" i="1"/>
  <c r="AK1622" i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O1624" i="1" s="1"/>
  <c r="AN1624" i="1" s="1"/>
  <c r="AG1624" i="1"/>
  <c r="AH1624" i="1"/>
  <c r="AI1624" i="1"/>
  <c r="AJ1624" i="1"/>
  <c r="AK1624" i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G1630" i="1"/>
  <c r="AH1630" i="1"/>
  <c r="AI1630" i="1"/>
  <c r="AJ1630" i="1"/>
  <c r="AK1630" i="1"/>
  <c r="AO1630" i="1"/>
  <c r="AN1630" i="1" s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G1632" i="1"/>
  <c r="AH1632" i="1"/>
  <c r="AI1632" i="1"/>
  <c r="AJ1632" i="1"/>
  <c r="AK1632" i="1"/>
  <c r="AO1632" i="1"/>
  <c r="AN1632" i="1" s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O1638" i="1" s="1"/>
  <c r="AN1638" i="1" s="1"/>
  <c r="AG1638" i="1"/>
  <c r="AH1638" i="1"/>
  <c r="AI1638" i="1"/>
  <c r="AJ1638" i="1"/>
  <c r="AK1638" i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O1640" i="1" s="1"/>
  <c r="AN1640" i="1" s="1"/>
  <c r="AG1640" i="1"/>
  <c r="AH1640" i="1"/>
  <c r="AI1640" i="1"/>
  <c r="AJ1640" i="1"/>
  <c r="AK1640" i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O1654" i="1" s="1"/>
  <c r="AN1654" i="1" s="1"/>
  <c r="AG1654" i="1"/>
  <c r="AH1654" i="1"/>
  <c r="AI1654" i="1"/>
  <c r="AJ1654" i="1"/>
  <c r="AK1654" i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O1656" i="1" s="1"/>
  <c r="AN1656" i="1" s="1"/>
  <c r="AG1656" i="1"/>
  <c r="AH1656" i="1"/>
  <c r="AI1656" i="1"/>
  <c r="AJ1656" i="1"/>
  <c r="AK1656" i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G1662" i="1"/>
  <c r="AH1662" i="1"/>
  <c r="AI1662" i="1"/>
  <c r="AJ1662" i="1"/>
  <c r="AK1662" i="1"/>
  <c r="AO1662" i="1"/>
  <c r="AN1662" i="1" s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G1664" i="1"/>
  <c r="AH1664" i="1"/>
  <c r="AI1664" i="1"/>
  <c r="AJ1664" i="1"/>
  <c r="AK1664" i="1"/>
  <c r="AO1664" i="1"/>
  <c r="AN1664" i="1" s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O1670" i="1" s="1"/>
  <c r="AN1670" i="1" s="1"/>
  <c r="AG1670" i="1"/>
  <c r="AH1670" i="1"/>
  <c r="AI1670" i="1"/>
  <c r="AJ1670" i="1"/>
  <c r="AK1670" i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O1672" i="1" s="1"/>
  <c r="AN1672" i="1" s="1"/>
  <c r="AG1672" i="1"/>
  <c r="AH1672" i="1"/>
  <c r="AI1672" i="1"/>
  <c r="AJ1672" i="1"/>
  <c r="AK1672" i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O1686" i="1" s="1"/>
  <c r="AN1686" i="1" s="1"/>
  <c r="AG1686" i="1"/>
  <c r="AH1686" i="1"/>
  <c r="AI1686" i="1"/>
  <c r="AJ1686" i="1"/>
  <c r="AK1686" i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O1688" i="1" s="1"/>
  <c r="AN1688" i="1" s="1"/>
  <c r="AG1688" i="1"/>
  <c r="AH1688" i="1"/>
  <c r="AI1688" i="1"/>
  <c r="AJ1688" i="1"/>
  <c r="AK1688" i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G1694" i="1"/>
  <c r="AH1694" i="1"/>
  <c r="AI1694" i="1"/>
  <c r="AJ1694" i="1"/>
  <c r="AK1694" i="1"/>
  <c r="AO1694" i="1"/>
  <c r="AN1694" i="1" s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G1696" i="1"/>
  <c r="AH1696" i="1"/>
  <c r="AI1696" i="1"/>
  <c r="AJ1696" i="1"/>
  <c r="AK1696" i="1"/>
  <c r="AO1696" i="1"/>
  <c r="AN1696" i="1" s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O1702" i="1" s="1"/>
  <c r="AN1702" i="1" s="1"/>
  <c r="AG1702" i="1"/>
  <c r="AH1702" i="1"/>
  <c r="AI1702" i="1"/>
  <c r="AJ1702" i="1"/>
  <c r="AK1702" i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O1704" i="1" s="1"/>
  <c r="AN1704" i="1" s="1"/>
  <c r="AG1704" i="1"/>
  <c r="AH1704" i="1"/>
  <c r="AI1704" i="1"/>
  <c r="AJ1704" i="1"/>
  <c r="AK1704" i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O1710" i="1" s="1"/>
  <c r="AG1710" i="1"/>
  <c r="AH1710" i="1"/>
  <c r="AI1710" i="1"/>
  <c r="AJ1710" i="1"/>
  <c r="AK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O1712" i="1" s="1"/>
  <c r="AG1712" i="1"/>
  <c r="AH1712" i="1"/>
  <c r="AI1712" i="1"/>
  <c r="AJ1712" i="1"/>
  <c r="AK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G1714" i="1"/>
  <c r="AH1714" i="1"/>
  <c r="AI1714" i="1"/>
  <c r="AJ1714" i="1"/>
  <c r="AK1714" i="1"/>
  <c r="AO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G1716" i="1"/>
  <c r="AH1716" i="1"/>
  <c r="AI1716" i="1"/>
  <c r="AJ1716" i="1"/>
  <c r="AK1716" i="1"/>
  <c r="AO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O1718" i="1" s="1"/>
  <c r="AG1718" i="1"/>
  <c r="AH1718" i="1"/>
  <c r="AI1718" i="1"/>
  <c r="AJ1718" i="1"/>
  <c r="AK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O1720" i="1" s="1"/>
  <c r="AG1720" i="1"/>
  <c r="AH1720" i="1"/>
  <c r="AI1720" i="1"/>
  <c r="AJ1720" i="1"/>
  <c r="AK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O1726" i="1" s="1"/>
  <c r="AG1726" i="1"/>
  <c r="AH1726" i="1"/>
  <c r="AI1726" i="1"/>
  <c r="AJ1726" i="1"/>
  <c r="AK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O1728" i="1" s="1"/>
  <c r="AG1728" i="1"/>
  <c r="AH1728" i="1"/>
  <c r="AI1728" i="1"/>
  <c r="AJ1728" i="1"/>
  <c r="AK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G1730" i="1"/>
  <c r="AH1730" i="1"/>
  <c r="AI1730" i="1"/>
  <c r="AJ1730" i="1"/>
  <c r="AK1730" i="1"/>
  <c r="AO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G1732" i="1"/>
  <c r="AH1732" i="1"/>
  <c r="AI1732" i="1"/>
  <c r="AJ1732" i="1"/>
  <c r="AK1732" i="1"/>
  <c r="AO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O1734" i="1" s="1"/>
  <c r="AG1734" i="1"/>
  <c r="AH1734" i="1"/>
  <c r="AI1734" i="1"/>
  <c r="AJ1734" i="1"/>
  <c r="AK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O1736" i="1" s="1"/>
  <c r="AG1736" i="1"/>
  <c r="AH1736" i="1"/>
  <c r="AI1736" i="1"/>
  <c r="AJ1736" i="1"/>
  <c r="AK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O1742" i="1" s="1"/>
  <c r="AG1742" i="1"/>
  <c r="AH1742" i="1"/>
  <c r="AI1742" i="1"/>
  <c r="AJ1742" i="1"/>
  <c r="AK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O1744" i="1" s="1"/>
  <c r="AG1744" i="1"/>
  <c r="AH1744" i="1"/>
  <c r="AI1744" i="1"/>
  <c r="AJ1744" i="1"/>
  <c r="AK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G1746" i="1"/>
  <c r="AH1746" i="1"/>
  <c r="AI1746" i="1"/>
  <c r="AJ1746" i="1"/>
  <c r="AK1746" i="1"/>
  <c r="AO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G1748" i="1"/>
  <c r="AH1748" i="1"/>
  <c r="AI1748" i="1"/>
  <c r="AJ1748" i="1"/>
  <c r="AK1748" i="1"/>
  <c r="AO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O1750" i="1" s="1"/>
  <c r="AG1750" i="1"/>
  <c r="AH1750" i="1"/>
  <c r="AI1750" i="1"/>
  <c r="AJ1750" i="1"/>
  <c r="AK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O1752" i="1" s="1"/>
  <c r="AG1752" i="1"/>
  <c r="AH1752" i="1"/>
  <c r="AI1752" i="1"/>
  <c r="AJ1752" i="1"/>
  <c r="AK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O1758" i="1" s="1"/>
  <c r="AG1758" i="1"/>
  <c r="AH1758" i="1"/>
  <c r="AI1758" i="1"/>
  <c r="AJ1758" i="1"/>
  <c r="AK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O1760" i="1" s="1"/>
  <c r="AG1760" i="1"/>
  <c r="AH1760" i="1"/>
  <c r="AI1760" i="1"/>
  <c r="AJ1760" i="1"/>
  <c r="AK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G1762" i="1"/>
  <c r="AH1762" i="1"/>
  <c r="AI1762" i="1"/>
  <c r="AJ1762" i="1"/>
  <c r="AK1762" i="1"/>
  <c r="AO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G1764" i="1"/>
  <c r="AH1764" i="1"/>
  <c r="AI1764" i="1"/>
  <c r="AJ1764" i="1"/>
  <c r="AK1764" i="1"/>
  <c r="AO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O1766" i="1" s="1"/>
  <c r="AG1766" i="1"/>
  <c r="AH1766" i="1"/>
  <c r="AI1766" i="1"/>
  <c r="AJ1766" i="1"/>
  <c r="AK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O1768" i="1" s="1"/>
  <c r="AG1768" i="1"/>
  <c r="AH1768" i="1"/>
  <c r="AI1768" i="1"/>
  <c r="AJ1768" i="1"/>
  <c r="AK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O1774" i="1" s="1"/>
  <c r="AG1774" i="1"/>
  <c r="AH1774" i="1"/>
  <c r="AI1774" i="1"/>
  <c r="AJ1774" i="1"/>
  <c r="AK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O1776" i="1" s="1"/>
  <c r="AG1776" i="1"/>
  <c r="AH1776" i="1"/>
  <c r="AI1776" i="1"/>
  <c r="AJ1776" i="1"/>
  <c r="AK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G1778" i="1"/>
  <c r="AH1778" i="1"/>
  <c r="AI1778" i="1"/>
  <c r="AJ1778" i="1"/>
  <c r="AK1778" i="1"/>
  <c r="AO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G1780" i="1"/>
  <c r="AH1780" i="1"/>
  <c r="AI1780" i="1"/>
  <c r="AJ1780" i="1"/>
  <c r="AK1780" i="1"/>
  <c r="AO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O1782" i="1" s="1"/>
  <c r="AG1782" i="1"/>
  <c r="AH1782" i="1"/>
  <c r="AI1782" i="1"/>
  <c r="AJ1782" i="1"/>
  <c r="AK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O1784" i="1" s="1"/>
  <c r="AG1784" i="1"/>
  <c r="AH1784" i="1"/>
  <c r="AI1784" i="1"/>
  <c r="AJ1784" i="1"/>
  <c r="AK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O1790" i="1" s="1"/>
  <c r="AG1790" i="1"/>
  <c r="AH1790" i="1"/>
  <c r="AI1790" i="1"/>
  <c r="AJ1790" i="1"/>
  <c r="AK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O1792" i="1" s="1"/>
  <c r="AG1792" i="1"/>
  <c r="AH1792" i="1"/>
  <c r="AI1792" i="1"/>
  <c r="AJ1792" i="1"/>
  <c r="AK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G1794" i="1"/>
  <c r="AH1794" i="1"/>
  <c r="AI1794" i="1"/>
  <c r="AJ1794" i="1"/>
  <c r="AK1794" i="1"/>
  <c r="AO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G1796" i="1"/>
  <c r="AH1796" i="1"/>
  <c r="AI1796" i="1"/>
  <c r="AJ1796" i="1"/>
  <c r="AK1796" i="1"/>
  <c r="AO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O1798" i="1" s="1"/>
  <c r="AG1798" i="1"/>
  <c r="AH1798" i="1"/>
  <c r="AI1798" i="1"/>
  <c r="AJ1798" i="1"/>
  <c r="AK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O1800" i="1" s="1"/>
  <c r="AG1800" i="1"/>
  <c r="AH1800" i="1"/>
  <c r="AI1800" i="1"/>
  <c r="AJ1800" i="1"/>
  <c r="AK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O1806" i="1" s="1"/>
  <c r="AN1806" i="1" s="1"/>
  <c r="AG1806" i="1"/>
  <c r="AH1806" i="1"/>
  <c r="AI1806" i="1"/>
  <c r="AJ1806" i="1"/>
  <c r="AK1806" i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O1808" i="1" s="1"/>
  <c r="AN1808" i="1" s="1"/>
  <c r="AG1808" i="1"/>
  <c r="AH1808" i="1"/>
  <c r="AI1808" i="1"/>
  <c r="AJ1808" i="1"/>
  <c r="AK1808" i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G1814" i="1"/>
  <c r="AH1814" i="1"/>
  <c r="AI1814" i="1"/>
  <c r="AJ1814" i="1"/>
  <c r="AK1814" i="1"/>
  <c r="AO1814" i="1"/>
  <c r="AN1814" i="1" s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G1816" i="1"/>
  <c r="AH1816" i="1"/>
  <c r="AI1816" i="1"/>
  <c r="AJ1816" i="1"/>
  <c r="AK1816" i="1"/>
  <c r="AO1816" i="1"/>
  <c r="AN1816" i="1" s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O1822" i="1" s="1"/>
  <c r="AN1822" i="1" s="1"/>
  <c r="AG1822" i="1"/>
  <c r="AH1822" i="1"/>
  <c r="AI1822" i="1"/>
  <c r="AJ1822" i="1"/>
  <c r="AK1822" i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O1824" i="1" s="1"/>
  <c r="AN1824" i="1" s="1"/>
  <c r="AG1824" i="1"/>
  <c r="AH1824" i="1"/>
  <c r="AI1824" i="1"/>
  <c r="AJ1824" i="1"/>
  <c r="AK1824" i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O1838" i="1" s="1"/>
  <c r="AN1838" i="1" s="1"/>
  <c r="AG1838" i="1"/>
  <c r="AH1838" i="1"/>
  <c r="AI1838" i="1"/>
  <c r="AJ1838" i="1"/>
  <c r="AK1838" i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O1840" i="1" s="1"/>
  <c r="AN1840" i="1" s="1"/>
  <c r="AG1840" i="1"/>
  <c r="AH1840" i="1"/>
  <c r="AI1840" i="1"/>
  <c r="AJ1840" i="1"/>
  <c r="AK1840" i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G1846" i="1"/>
  <c r="AH1846" i="1"/>
  <c r="AI1846" i="1"/>
  <c r="AJ1846" i="1"/>
  <c r="AK1846" i="1"/>
  <c r="AO1846" i="1"/>
  <c r="AN1846" i="1" s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G1848" i="1"/>
  <c r="AH1848" i="1"/>
  <c r="AI1848" i="1"/>
  <c r="AJ1848" i="1"/>
  <c r="AK1848" i="1"/>
  <c r="AO1848" i="1"/>
  <c r="AN1848" i="1" s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O1854" i="1" s="1"/>
  <c r="AN1854" i="1" s="1"/>
  <c r="AG1854" i="1"/>
  <c r="AH1854" i="1"/>
  <c r="AI1854" i="1"/>
  <c r="AJ1854" i="1"/>
  <c r="AK1854" i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O1856" i="1" s="1"/>
  <c r="AN1856" i="1" s="1"/>
  <c r="AG1856" i="1"/>
  <c r="AH1856" i="1"/>
  <c r="AI1856" i="1"/>
  <c r="AJ1856" i="1"/>
  <c r="AK1856" i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O1870" i="1" s="1"/>
  <c r="AN1870" i="1" s="1"/>
  <c r="AG1870" i="1"/>
  <c r="AH1870" i="1"/>
  <c r="AI1870" i="1"/>
  <c r="AJ1870" i="1"/>
  <c r="AK1870" i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O1872" i="1" s="1"/>
  <c r="AN1872" i="1" s="1"/>
  <c r="AG1872" i="1"/>
  <c r="AH1872" i="1"/>
  <c r="AI1872" i="1"/>
  <c r="AJ1872" i="1"/>
  <c r="AK1872" i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G1878" i="1"/>
  <c r="AH1878" i="1"/>
  <c r="AI1878" i="1"/>
  <c r="AJ1878" i="1"/>
  <c r="AK1878" i="1"/>
  <c r="AO1878" i="1"/>
  <c r="AN1878" i="1" s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G1880" i="1"/>
  <c r="AH1880" i="1"/>
  <c r="AI1880" i="1"/>
  <c r="AJ1880" i="1"/>
  <c r="AK1880" i="1"/>
  <c r="AO1880" i="1"/>
  <c r="AN1880" i="1" s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O1886" i="1" s="1"/>
  <c r="AN1886" i="1" s="1"/>
  <c r="AG1886" i="1"/>
  <c r="AH1886" i="1"/>
  <c r="AI1886" i="1"/>
  <c r="AJ1886" i="1"/>
  <c r="AK1886" i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O1888" i="1" s="1"/>
  <c r="AN1888" i="1" s="1"/>
  <c r="AG1888" i="1"/>
  <c r="AH1888" i="1"/>
  <c r="AI1888" i="1"/>
  <c r="AJ1888" i="1"/>
  <c r="AK1888" i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O1902" i="1" s="1"/>
  <c r="AN1902" i="1" s="1"/>
  <c r="AG1902" i="1"/>
  <c r="AH1902" i="1"/>
  <c r="AI1902" i="1"/>
  <c r="AJ1902" i="1"/>
  <c r="AK1902" i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O1904" i="1" s="1"/>
  <c r="AN1904" i="1" s="1"/>
  <c r="AG1904" i="1"/>
  <c r="AH1904" i="1"/>
  <c r="AI1904" i="1"/>
  <c r="AJ1904" i="1"/>
  <c r="AK1904" i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G1910" i="1"/>
  <c r="AH1910" i="1"/>
  <c r="AI1910" i="1"/>
  <c r="AJ1910" i="1"/>
  <c r="AK1910" i="1"/>
  <c r="AO1910" i="1"/>
  <c r="AN1910" i="1" s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G1912" i="1"/>
  <c r="AH1912" i="1"/>
  <c r="AI1912" i="1"/>
  <c r="AJ1912" i="1"/>
  <c r="AK1912" i="1"/>
  <c r="AO1912" i="1"/>
  <c r="AN1912" i="1" s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O1918" i="1" s="1"/>
  <c r="AN1918" i="1" s="1"/>
  <c r="AG1918" i="1"/>
  <c r="AH1918" i="1"/>
  <c r="AI1918" i="1"/>
  <c r="AJ1918" i="1"/>
  <c r="AK1918" i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O1920" i="1" s="1"/>
  <c r="AN1920" i="1" s="1"/>
  <c r="AG1920" i="1"/>
  <c r="AH1920" i="1"/>
  <c r="AI1920" i="1"/>
  <c r="AJ1920" i="1"/>
  <c r="AK1920" i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O1928" i="1" s="1"/>
  <c r="AN1928" i="1" s="1"/>
  <c r="AG1928" i="1"/>
  <c r="AH1928" i="1"/>
  <c r="AI1928" i="1"/>
  <c r="AJ1928" i="1"/>
  <c r="AK1928" i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O1930" i="1" s="1"/>
  <c r="AN1930" i="1" s="1"/>
  <c r="AG1930" i="1"/>
  <c r="AH1930" i="1"/>
  <c r="AI1930" i="1"/>
  <c r="AJ1930" i="1"/>
  <c r="AK1930" i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G1936" i="1"/>
  <c r="AH1936" i="1"/>
  <c r="AI1936" i="1"/>
  <c r="AJ1936" i="1"/>
  <c r="AK1936" i="1"/>
  <c r="AO1936" i="1"/>
  <c r="AN1936" i="1" s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G1938" i="1"/>
  <c r="AH1938" i="1"/>
  <c r="AI1938" i="1"/>
  <c r="AJ1938" i="1"/>
  <c r="AK1938" i="1"/>
  <c r="AO1938" i="1"/>
  <c r="AN1938" i="1" s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O1944" i="1" s="1"/>
  <c r="AN1944" i="1" s="1"/>
  <c r="AG1944" i="1"/>
  <c r="AH1944" i="1"/>
  <c r="AI1944" i="1"/>
  <c r="AJ1944" i="1"/>
  <c r="AK1944" i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O1946" i="1" s="1"/>
  <c r="AN1946" i="1" s="1"/>
  <c r="AG1946" i="1"/>
  <c r="AH1946" i="1"/>
  <c r="AI1946" i="1"/>
  <c r="AJ1946" i="1"/>
  <c r="AK1946" i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O1960" i="1" s="1"/>
  <c r="AN1960" i="1" s="1"/>
  <c r="AG1960" i="1"/>
  <c r="AH1960" i="1"/>
  <c r="AI1960" i="1"/>
  <c r="AJ1960" i="1"/>
  <c r="AK1960" i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O1962" i="1" s="1"/>
  <c r="AN1962" i="1" s="1"/>
  <c r="AG1962" i="1"/>
  <c r="AH1962" i="1"/>
  <c r="AI1962" i="1"/>
  <c r="AJ1962" i="1"/>
  <c r="AK1962" i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G1968" i="1"/>
  <c r="AH1968" i="1"/>
  <c r="AI1968" i="1"/>
  <c r="AJ1968" i="1"/>
  <c r="AK1968" i="1"/>
  <c r="AO1968" i="1"/>
  <c r="AN1968" i="1" s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G1970" i="1"/>
  <c r="AH1970" i="1"/>
  <c r="AI1970" i="1"/>
  <c r="AJ1970" i="1"/>
  <c r="AK1970" i="1"/>
  <c r="AO1970" i="1"/>
  <c r="AN1970" i="1" s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O1976" i="1" s="1"/>
  <c r="AN1976" i="1" s="1"/>
  <c r="AG1976" i="1"/>
  <c r="AH1976" i="1"/>
  <c r="AI1976" i="1"/>
  <c r="AJ1976" i="1"/>
  <c r="AK1976" i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O1978" i="1" s="1"/>
  <c r="AN1978" i="1" s="1"/>
  <c r="AG1978" i="1"/>
  <c r="AH1978" i="1"/>
  <c r="AI1978" i="1"/>
  <c r="AJ1978" i="1"/>
  <c r="AK1978" i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O1992" i="1" s="1"/>
  <c r="AN1992" i="1" s="1"/>
  <c r="AG1992" i="1"/>
  <c r="AH1992" i="1"/>
  <c r="AI1992" i="1"/>
  <c r="AJ1992" i="1"/>
  <c r="AK1992" i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O1994" i="1" s="1"/>
  <c r="AN1994" i="1" s="1"/>
  <c r="AG1994" i="1"/>
  <c r="AH1994" i="1"/>
  <c r="AI1994" i="1"/>
  <c r="AJ1994" i="1"/>
  <c r="AK1994" i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G2000" i="1"/>
  <c r="AH2000" i="1"/>
  <c r="AI2000" i="1"/>
  <c r="AJ2000" i="1"/>
  <c r="AK2000" i="1"/>
  <c r="AO2000" i="1"/>
  <c r="AN2000" i="1" s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G2002" i="1"/>
  <c r="AH2002" i="1"/>
  <c r="AI2002" i="1"/>
  <c r="AJ2002" i="1"/>
  <c r="AK2002" i="1"/>
  <c r="AO2002" i="1"/>
  <c r="AN2002" i="1" s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O2008" i="1" s="1"/>
  <c r="AN2008" i="1" s="1"/>
  <c r="AG2008" i="1"/>
  <c r="AH2008" i="1"/>
  <c r="AI2008" i="1"/>
  <c r="AJ2008" i="1"/>
  <c r="AK2008" i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O2010" i="1" s="1"/>
  <c r="AN2010" i="1" s="1"/>
  <c r="AG2010" i="1"/>
  <c r="AH2010" i="1"/>
  <c r="AI2010" i="1"/>
  <c r="AJ2010" i="1"/>
  <c r="AK2010" i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O2024" i="1" s="1"/>
  <c r="AN2024" i="1" s="1"/>
  <c r="AG2024" i="1"/>
  <c r="AH2024" i="1"/>
  <c r="AI2024" i="1"/>
  <c r="AJ2024" i="1"/>
  <c r="AK2024" i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O2026" i="1" s="1"/>
  <c r="AN2026" i="1" s="1"/>
  <c r="AG2026" i="1"/>
  <c r="AH2026" i="1"/>
  <c r="AI2026" i="1"/>
  <c r="AJ2026" i="1"/>
  <c r="AK2026" i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G2032" i="1"/>
  <c r="AH2032" i="1"/>
  <c r="AI2032" i="1"/>
  <c r="AJ2032" i="1"/>
  <c r="AK2032" i="1"/>
  <c r="AO2032" i="1"/>
  <c r="AN2032" i="1" s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G2034" i="1"/>
  <c r="AH2034" i="1"/>
  <c r="AI2034" i="1"/>
  <c r="AJ2034" i="1"/>
  <c r="AK2034" i="1"/>
  <c r="AO2034" i="1"/>
  <c r="AN2034" i="1" s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O2040" i="1" s="1"/>
  <c r="AN2040" i="1" s="1"/>
  <c r="AG2040" i="1"/>
  <c r="AH2040" i="1"/>
  <c r="AI2040" i="1"/>
  <c r="AJ2040" i="1"/>
  <c r="AK2040" i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O2042" i="1" s="1"/>
  <c r="AN2042" i="1" s="1"/>
  <c r="AG2042" i="1"/>
  <c r="AH2042" i="1"/>
  <c r="AI2042" i="1"/>
  <c r="AJ2042" i="1"/>
  <c r="AK2042" i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O2056" i="1" s="1"/>
  <c r="AN2056" i="1" s="1"/>
  <c r="AG2056" i="1"/>
  <c r="AH2056" i="1"/>
  <c r="AI2056" i="1"/>
  <c r="AJ2056" i="1"/>
  <c r="AK2056" i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O2058" i="1" s="1"/>
  <c r="AN2058" i="1" s="1"/>
  <c r="AG2058" i="1"/>
  <c r="AH2058" i="1"/>
  <c r="AI2058" i="1"/>
  <c r="AJ2058" i="1"/>
  <c r="AK2058" i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G2064" i="1"/>
  <c r="AH2064" i="1"/>
  <c r="AI2064" i="1"/>
  <c r="AJ2064" i="1"/>
  <c r="AK2064" i="1"/>
  <c r="AO2064" i="1"/>
  <c r="AN2064" i="1" s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G2066" i="1"/>
  <c r="AH2066" i="1"/>
  <c r="AI2066" i="1"/>
  <c r="AJ2066" i="1"/>
  <c r="AK2066" i="1"/>
  <c r="AO2066" i="1"/>
  <c r="AN2066" i="1" s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O2072" i="1" s="1"/>
  <c r="AN2072" i="1" s="1"/>
  <c r="AG2072" i="1"/>
  <c r="AH2072" i="1"/>
  <c r="AI2072" i="1"/>
  <c r="AJ2072" i="1"/>
  <c r="AK2072" i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O2074" i="1" s="1"/>
  <c r="AN2074" i="1" s="1"/>
  <c r="AG2074" i="1"/>
  <c r="AH2074" i="1"/>
  <c r="AI2074" i="1"/>
  <c r="AJ2074" i="1"/>
  <c r="AK2074" i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O2088" i="1" s="1"/>
  <c r="AN2088" i="1" s="1"/>
  <c r="AG2088" i="1"/>
  <c r="AH2088" i="1"/>
  <c r="AI2088" i="1"/>
  <c r="AJ2088" i="1"/>
  <c r="AK2088" i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O2090" i="1" s="1"/>
  <c r="AN2090" i="1" s="1"/>
  <c r="AG2090" i="1"/>
  <c r="AH2090" i="1"/>
  <c r="AI2090" i="1"/>
  <c r="AJ2090" i="1"/>
  <c r="AK2090" i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G2096" i="1"/>
  <c r="AH2096" i="1"/>
  <c r="AI2096" i="1"/>
  <c r="AJ2096" i="1"/>
  <c r="AK2096" i="1"/>
  <c r="AO2096" i="1"/>
  <c r="AN2096" i="1" s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G2098" i="1"/>
  <c r="AH2098" i="1"/>
  <c r="AI2098" i="1"/>
  <c r="AJ2098" i="1"/>
  <c r="AK2098" i="1"/>
  <c r="AO2098" i="1"/>
  <c r="AN2098" i="1" s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O2104" i="1" s="1"/>
  <c r="AN2104" i="1" s="1"/>
  <c r="AG2104" i="1"/>
  <c r="AH2104" i="1"/>
  <c r="AI2104" i="1"/>
  <c r="AJ2104" i="1"/>
  <c r="AK2104" i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O2106" i="1" s="1"/>
  <c r="AN2106" i="1" s="1"/>
  <c r="AG2106" i="1"/>
  <c r="AH2106" i="1"/>
  <c r="AI2106" i="1"/>
  <c r="AJ2106" i="1"/>
  <c r="AK2106" i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O2120" i="1" s="1"/>
  <c r="AN2120" i="1" s="1"/>
  <c r="AG2120" i="1"/>
  <c r="AH2120" i="1"/>
  <c r="AI2120" i="1"/>
  <c r="AJ2120" i="1"/>
  <c r="AK2120" i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O2122" i="1" s="1"/>
  <c r="AN2122" i="1" s="1"/>
  <c r="AG2122" i="1"/>
  <c r="AH2122" i="1"/>
  <c r="AI2122" i="1"/>
  <c r="AJ2122" i="1"/>
  <c r="AK2122" i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G2128" i="1"/>
  <c r="AH2128" i="1"/>
  <c r="AI2128" i="1"/>
  <c r="AJ2128" i="1"/>
  <c r="AK2128" i="1"/>
  <c r="AO2128" i="1"/>
  <c r="AN2128" i="1" s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G2130" i="1"/>
  <c r="AH2130" i="1"/>
  <c r="AI2130" i="1"/>
  <c r="AJ2130" i="1"/>
  <c r="AK2130" i="1"/>
  <c r="AO2130" i="1"/>
  <c r="AN2130" i="1" s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O2136" i="1" s="1"/>
  <c r="AN2136" i="1" s="1"/>
  <c r="AG2136" i="1"/>
  <c r="AH2136" i="1"/>
  <c r="AI2136" i="1"/>
  <c r="AJ2136" i="1"/>
  <c r="AK2136" i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O2138" i="1" s="1"/>
  <c r="AN2138" i="1" s="1"/>
  <c r="AG2138" i="1"/>
  <c r="AH2138" i="1"/>
  <c r="AI2138" i="1"/>
  <c r="AJ2138" i="1"/>
  <c r="AK2138" i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O2152" i="1" s="1"/>
  <c r="AN2152" i="1" s="1"/>
  <c r="AG2152" i="1"/>
  <c r="AH2152" i="1"/>
  <c r="AI2152" i="1"/>
  <c r="AJ2152" i="1"/>
  <c r="AK2152" i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O2154" i="1" s="1"/>
  <c r="AN2154" i="1" s="1"/>
  <c r="AG2154" i="1"/>
  <c r="AH2154" i="1"/>
  <c r="AI2154" i="1"/>
  <c r="AJ2154" i="1"/>
  <c r="AK2154" i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G2160" i="1"/>
  <c r="AH2160" i="1"/>
  <c r="AI2160" i="1"/>
  <c r="AJ2160" i="1"/>
  <c r="AK2160" i="1"/>
  <c r="AO2160" i="1"/>
  <c r="AN2160" i="1" s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G2162" i="1"/>
  <c r="AH2162" i="1"/>
  <c r="AI2162" i="1"/>
  <c r="AJ2162" i="1"/>
  <c r="AK2162" i="1"/>
  <c r="AO2162" i="1"/>
  <c r="AN2162" i="1" s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O2168" i="1" s="1"/>
  <c r="AN2168" i="1" s="1"/>
  <c r="AG2168" i="1"/>
  <c r="AH2168" i="1"/>
  <c r="AI2168" i="1"/>
  <c r="AJ2168" i="1"/>
  <c r="AK2168" i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O2184" i="1" s="1"/>
  <c r="AN2184" i="1" s="1"/>
  <c r="AG2184" i="1"/>
  <c r="AH2184" i="1"/>
  <c r="AI2184" i="1"/>
  <c r="AJ2184" i="1"/>
  <c r="AK2184" i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G2192" i="1"/>
  <c r="AH2192" i="1"/>
  <c r="AI2192" i="1"/>
  <c r="AJ2192" i="1"/>
  <c r="AK2192" i="1"/>
  <c r="AO2192" i="1"/>
  <c r="AN2192" i="1" s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G2194" i="1"/>
  <c r="AH2194" i="1"/>
  <c r="AI2194" i="1"/>
  <c r="AJ2194" i="1"/>
  <c r="AK2194" i="1"/>
  <c r="AO2194" i="1"/>
  <c r="AN2194" i="1" s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O2200" i="1" s="1"/>
  <c r="AN2200" i="1" s="1"/>
  <c r="AG2200" i="1"/>
  <c r="AH2200" i="1"/>
  <c r="AI2200" i="1"/>
  <c r="AJ2200" i="1"/>
  <c r="AK2200" i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O2216" i="1" s="1"/>
  <c r="AN2216" i="1" s="1"/>
  <c r="AG2216" i="1"/>
  <c r="AH2216" i="1"/>
  <c r="AI2216" i="1"/>
  <c r="AJ2216" i="1"/>
  <c r="AK2216" i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G2224" i="1"/>
  <c r="AH2224" i="1"/>
  <c r="AI2224" i="1"/>
  <c r="AJ2224" i="1"/>
  <c r="AK2224" i="1"/>
  <c r="AO2224" i="1"/>
  <c r="AN2224" i="1" s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G2226" i="1"/>
  <c r="AH2226" i="1"/>
  <c r="AI2226" i="1"/>
  <c r="AJ2226" i="1"/>
  <c r="AK2226" i="1"/>
  <c r="AO2226" i="1"/>
  <c r="AN2226" i="1" s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O2232" i="1" s="1"/>
  <c r="AN2232" i="1" s="1"/>
  <c r="AG2232" i="1"/>
  <c r="AH2232" i="1"/>
  <c r="AI2232" i="1"/>
  <c r="AJ2232" i="1"/>
  <c r="AK2232" i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O2248" i="1" s="1"/>
  <c r="AN2248" i="1" s="1"/>
  <c r="AG2248" i="1"/>
  <c r="AH2248" i="1"/>
  <c r="AI2248" i="1"/>
  <c r="AJ2248" i="1"/>
  <c r="AK2248" i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G2256" i="1"/>
  <c r="AH2256" i="1"/>
  <c r="AI2256" i="1"/>
  <c r="AJ2256" i="1"/>
  <c r="AK2256" i="1"/>
  <c r="AO2256" i="1"/>
  <c r="AN2256" i="1" s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G2258" i="1"/>
  <c r="AH2258" i="1"/>
  <c r="AI2258" i="1"/>
  <c r="AJ2258" i="1"/>
  <c r="AK2258" i="1"/>
  <c r="AO2258" i="1"/>
  <c r="AN2258" i="1" s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O2264" i="1" s="1"/>
  <c r="AN2264" i="1" s="1"/>
  <c r="AG2264" i="1"/>
  <c r="AH2264" i="1"/>
  <c r="AI2264" i="1"/>
  <c r="AJ2264" i="1"/>
  <c r="AK2264" i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O2280" i="1" s="1"/>
  <c r="AN2280" i="1" s="1"/>
  <c r="AG2280" i="1"/>
  <c r="AH2280" i="1"/>
  <c r="AI2280" i="1"/>
  <c r="AJ2280" i="1"/>
  <c r="AK2280" i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G2288" i="1"/>
  <c r="AH2288" i="1"/>
  <c r="AI2288" i="1"/>
  <c r="AJ2288" i="1"/>
  <c r="AK2288" i="1"/>
  <c r="AO2288" i="1"/>
  <c r="AN2288" i="1" s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G2290" i="1"/>
  <c r="AH2290" i="1"/>
  <c r="AI2290" i="1"/>
  <c r="AJ2290" i="1"/>
  <c r="AK2290" i="1"/>
  <c r="AO2290" i="1"/>
  <c r="AN2290" i="1" s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O2296" i="1" s="1"/>
  <c r="AN2296" i="1" s="1"/>
  <c r="AG2296" i="1"/>
  <c r="AH2296" i="1"/>
  <c r="AI2296" i="1"/>
  <c r="AJ2296" i="1"/>
  <c r="AK2296" i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O2312" i="1" s="1"/>
  <c r="AN2312" i="1" s="1"/>
  <c r="AG2312" i="1"/>
  <c r="AH2312" i="1"/>
  <c r="AI2312" i="1"/>
  <c r="AJ2312" i="1"/>
  <c r="AK2312" i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G2320" i="1"/>
  <c r="AH2320" i="1"/>
  <c r="AI2320" i="1"/>
  <c r="AJ2320" i="1"/>
  <c r="AK2320" i="1"/>
  <c r="AO2320" i="1"/>
  <c r="AN2320" i="1" s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G2322" i="1"/>
  <c r="AH2322" i="1"/>
  <c r="AI2322" i="1"/>
  <c r="AJ2322" i="1"/>
  <c r="AK2322" i="1"/>
  <c r="AO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O2324" i="1" s="1"/>
  <c r="AG2324" i="1"/>
  <c r="AH2324" i="1"/>
  <c r="AI2324" i="1"/>
  <c r="AJ2324" i="1"/>
  <c r="AK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O2326" i="1" s="1"/>
  <c r="AG2326" i="1"/>
  <c r="AH2326" i="1"/>
  <c r="AI2326" i="1"/>
  <c r="AJ2326" i="1"/>
  <c r="AK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O2332" i="1" s="1"/>
  <c r="AG2332" i="1"/>
  <c r="AH2332" i="1"/>
  <c r="AI2332" i="1"/>
  <c r="AJ2332" i="1"/>
  <c r="AK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O2334" i="1" s="1"/>
  <c r="AG2334" i="1"/>
  <c r="AH2334" i="1"/>
  <c r="AI2334" i="1"/>
  <c r="AJ2334" i="1"/>
  <c r="AK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G2336" i="1"/>
  <c r="AH2336" i="1"/>
  <c r="AI2336" i="1"/>
  <c r="AJ2336" i="1"/>
  <c r="AK2336" i="1"/>
  <c r="AO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G2338" i="1"/>
  <c r="AH2338" i="1"/>
  <c r="AI2338" i="1"/>
  <c r="AJ2338" i="1"/>
  <c r="AK2338" i="1"/>
  <c r="AO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O2340" i="1" s="1"/>
  <c r="AG2340" i="1"/>
  <c r="AH2340" i="1"/>
  <c r="AI2340" i="1"/>
  <c r="AJ2340" i="1"/>
  <c r="AK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O2342" i="1" s="1"/>
  <c r="AG2342" i="1"/>
  <c r="AH2342" i="1"/>
  <c r="AI2342" i="1"/>
  <c r="AJ2342" i="1"/>
  <c r="AK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O2348" i="1" s="1"/>
  <c r="AG2348" i="1"/>
  <c r="AH2348" i="1"/>
  <c r="AI2348" i="1"/>
  <c r="AJ2348" i="1"/>
  <c r="AK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O2350" i="1" s="1"/>
  <c r="AG2350" i="1"/>
  <c r="AH2350" i="1"/>
  <c r="AI2350" i="1"/>
  <c r="AJ2350" i="1"/>
  <c r="AK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G2352" i="1"/>
  <c r="AH2352" i="1"/>
  <c r="AI2352" i="1"/>
  <c r="AJ2352" i="1"/>
  <c r="AK2352" i="1"/>
  <c r="AO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G2354" i="1"/>
  <c r="AH2354" i="1"/>
  <c r="AI2354" i="1"/>
  <c r="AJ2354" i="1"/>
  <c r="AK2354" i="1"/>
  <c r="AO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O2356" i="1" s="1"/>
  <c r="AG2356" i="1"/>
  <c r="AH2356" i="1"/>
  <c r="AI2356" i="1"/>
  <c r="AJ2356" i="1"/>
  <c r="AK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O2358" i="1" s="1"/>
  <c r="AG2358" i="1"/>
  <c r="AH2358" i="1"/>
  <c r="AI2358" i="1"/>
  <c r="AJ2358" i="1"/>
  <c r="AK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O2364" i="1" s="1"/>
  <c r="AG2364" i="1"/>
  <c r="AH2364" i="1"/>
  <c r="AI2364" i="1"/>
  <c r="AJ2364" i="1"/>
  <c r="AK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O2366" i="1" s="1"/>
  <c r="AG2366" i="1"/>
  <c r="AH2366" i="1"/>
  <c r="AI2366" i="1"/>
  <c r="AJ2366" i="1"/>
  <c r="AK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G2368" i="1"/>
  <c r="AH2368" i="1"/>
  <c r="AI2368" i="1"/>
  <c r="AJ2368" i="1"/>
  <c r="AK2368" i="1"/>
  <c r="AO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G2370" i="1"/>
  <c r="AH2370" i="1"/>
  <c r="AI2370" i="1"/>
  <c r="AJ2370" i="1"/>
  <c r="AK2370" i="1"/>
  <c r="AO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O2372" i="1" s="1"/>
  <c r="AG2372" i="1"/>
  <c r="AH2372" i="1"/>
  <c r="AI2372" i="1"/>
  <c r="AJ2372" i="1"/>
  <c r="AK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O2374" i="1" s="1"/>
  <c r="AG2374" i="1"/>
  <c r="AH2374" i="1"/>
  <c r="AI2374" i="1"/>
  <c r="AJ2374" i="1"/>
  <c r="AK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O2380" i="1" s="1"/>
  <c r="AG2380" i="1"/>
  <c r="AH2380" i="1"/>
  <c r="AI2380" i="1"/>
  <c r="AJ2380" i="1"/>
  <c r="AK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O2382" i="1" s="1"/>
  <c r="AG2382" i="1"/>
  <c r="AH2382" i="1"/>
  <c r="AI2382" i="1"/>
  <c r="AJ2382" i="1"/>
  <c r="AK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N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P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P2397" i="1" s="1"/>
  <c r="AG2397" i="1"/>
  <c r="AH2397" i="1"/>
  <c r="AI2397" i="1"/>
  <c r="AJ2397" i="1"/>
  <c r="AK2397" i="1"/>
  <c r="AN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N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P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P2413" i="1" s="1"/>
  <c r="AG2413" i="1"/>
  <c r="AH2413" i="1"/>
  <c r="AI2413" i="1"/>
  <c r="AJ2413" i="1"/>
  <c r="AK2413" i="1"/>
  <c r="AN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N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P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P2429" i="1" s="1"/>
  <c r="AG2429" i="1"/>
  <c r="AH2429" i="1"/>
  <c r="AI2429" i="1"/>
  <c r="AJ2429" i="1"/>
  <c r="AK2429" i="1"/>
  <c r="AN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N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P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P2445" i="1" s="1"/>
  <c r="AG2445" i="1"/>
  <c r="AH2445" i="1"/>
  <c r="AI2445" i="1"/>
  <c r="AJ2445" i="1"/>
  <c r="AK2445" i="1"/>
  <c r="AN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G2448" i="1"/>
  <c r="AH2448" i="1"/>
  <c r="AI2448" i="1"/>
  <c r="AJ2448" i="1"/>
  <c r="AK2448" i="1"/>
  <c r="AO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G2450" i="1"/>
  <c r="AH2450" i="1"/>
  <c r="AI2450" i="1"/>
  <c r="AJ2450" i="1"/>
  <c r="AK2450" i="1"/>
  <c r="AO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O2452" i="1" s="1"/>
  <c r="AG2452" i="1"/>
  <c r="AH2452" i="1"/>
  <c r="AI2452" i="1"/>
  <c r="AJ2452" i="1"/>
  <c r="AK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O2454" i="1" s="1"/>
  <c r="AG2454" i="1"/>
  <c r="AH2454" i="1"/>
  <c r="AI2454" i="1"/>
  <c r="AJ2454" i="1"/>
  <c r="AK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O2457" i="1" s="1"/>
  <c r="AN2457" i="1" s="1"/>
  <c r="AG2457" i="1"/>
  <c r="AH2457" i="1"/>
  <c r="AI2457" i="1"/>
  <c r="AJ2457" i="1"/>
  <c r="AK2457" i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G2465" i="1"/>
  <c r="AH2465" i="1"/>
  <c r="AI2465" i="1"/>
  <c r="AJ2465" i="1"/>
  <c r="AK2465" i="1"/>
  <c r="AO2465" i="1"/>
  <c r="AN2465" i="1" s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O2467" i="1" s="1"/>
  <c r="AN2467" i="1" s="1"/>
  <c r="AG2467" i="1"/>
  <c r="AH2467" i="1"/>
  <c r="AI2467" i="1"/>
  <c r="AJ2467" i="1"/>
  <c r="AK2467" i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O2473" i="1" s="1"/>
  <c r="AN2473" i="1" s="1"/>
  <c r="AG2473" i="1"/>
  <c r="AH2473" i="1"/>
  <c r="AI2473" i="1"/>
  <c r="AJ2473" i="1"/>
  <c r="AK2473" i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G2475" i="1"/>
  <c r="AH2475" i="1"/>
  <c r="AI2475" i="1"/>
  <c r="AJ2475" i="1"/>
  <c r="AK2475" i="1"/>
  <c r="AO2475" i="1"/>
  <c r="AN2475" i="1" s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O2483" i="1" s="1"/>
  <c r="AN2483" i="1" s="1"/>
  <c r="AG2483" i="1"/>
  <c r="AH2483" i="1"/>
  <c r="AI2483" i="1"/>
  <c r="AJ2483" i="1"/>
  <c r="AK2483" i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O2489" i="1" s="1"/>
  <c r="AN2489" i="1" s="1"/>
  <c r="AG2489" i="1"/>
  <c r="AH2489" i="1"/>
  <c r="AI2489" i="1"/>
  <c r="AJ2489" i="1"/>
  <c r="AK2489" i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G2497" i="1"/>
  <c r="AH2497" i="1"/>
  <c r="AI2497" i="1"/>
  <c r="AJ2497" i="1"/>
  <c r="AK2497" i="1"/>
  <c r="AO2497" i="1"/>
  <c r="AN2497" i="1" s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O2499" i="1" s="1"/>
  <c r="AN2499" i="1" s="1"/>
  <c r="AG2499" i="1"/>
  <c r="AH2499" i="1"/>
  <c r="AI2499" i="1"/>
  <c r="AJ2499" i="1"/>
  <c r="AK2499" i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O2505" i="1" s="1"/>
  <c r="AN2505" i="1" s="1"/>
  <c r="AG2505" i="1"/>
  <c r="AH2505" i="1"/>
  <c r="AI2505" i="1"/>
  <c r="AJ2505" i="1"/>
  <c r="AK2505" i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G2507" i="1"/>
  <c r="AH2507" i="1"/>
  <c r="AI2507" i="1"/>
  <c r="AJ2507" i="1"/>
  <c r="AK2507" i="1"/>
  <c r="AO2507" i="1"/>
  <c r="AN2507" i="1" s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O2515" i="1" s="1"/>
  <c r="AN2515" i="1" s="1"/>
  <c r="AG2515" i="1"/>
  <c r="AH2515" i="1"/>
  <c r="AI2515" i="1"/>
  <c r="AJ2515" i="1"/>
  <c r="AK2515" i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O2521" i="1" s="1"/>
  <c r="AN2521" i="1" s="1"/>
  <c r="AG2521" i="1"/>
  <c r="AH2521" i="1"/>
  <c r="AI2521" i="1"/>
  <c r="AJ2521" i="1"/>
  <c r="AK2521" i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G2529" i="1"/>
  <c r="AH2529" i="1"/>
  <c r="AI2529" i="1"/>
  <c r="AJ2529" i="1"/>
  <c r="AK2529" i="1"/>
  <c r="AO2529" i="1"/>
  <c r="AN2529" i="1" s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O2531" i="1" s="1"/>
  <c r="AN2531" i="1" s="1"/>
  <c r="AG2531" i="1"/>
  <c r="AH2531" i="1"/>
  <c r="AI2531" i="1"/>
  <c r="AJ2531" i="1"/>
  <c r="AK2531" i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O2537" i="1" s="1"/>
  <c r="AN2537" i="1" s="1"/>
  <c r="AG2537" i="1"/>
  <c r="AH2537" i="1"/>
  <c r="AI2537" i="1"/>
  <c r="AJ2537" i="1"/>
  <c r="AK2537" i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G2539" i="1"/>
  <c r="AH2539" i="1"/>
  <c r="AI2539" i="1"/>
  <c r="AJ2539" i="1"/>
  <c r="AK2539" i="1"/>
  <c r="AO2539" i="1"/>
  <c r="AN2539" i="1" s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O2547" i="1" s="1"/>
  <c r="AN2547" i="1" s="1"/>
  <c r="AG2547" i="1"/>
  <c r="AH2547" i="1"/>
  <c r="AI2547" i="1"/>
  <c r="AJ2547" i="1"/>
  <c r="AK2547" i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O2553" i="1" s="1"/>
  <c r="AN2553" i="1" s="1"/>
  <c r="AG2553" i="1"/>
  <c r="AH2553" i="1"/>
  <c r="AI2553" i="1"/>
  <c r="AJ2553" i="1"/>
  <c r="AK2553" i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G2561" i="1"/>
  <c r="AH2561" i="1"/>
  <c r="AI2561" i="1"/>
  <c r="AJ2561" i="1"/>
  <c r="AK2561" i="1"/>
  <c r="AO2561" i="1"/>
  <c r="AN2561" i="1" s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O2563" i="1" s="1"/>
  <c r="AN2563" i="1" s="1"/>
  <c r="AG2563" i="1"/>
  <c r="AH2563" i="1"/>
  <c r="AI2563" i="1"/>
  <c r="AJ2563" i="1"/>
  <c r="AK2563" i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O2569" i="1" s="1"/>
  <c r="AN2569" i="1" s="1"/>
  <c r="AG2569" i="1"/>
  <c r="AH2569" i="1"/>
  <c r="AI2569" i="1"/>
  <c r="AJ2569" i="1"/>
  <c r="AK2569" i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G2571" i="1"/>
  <c r="AH2571" i="1"/>
  <c r="AI2571" i="1"/>
  <c r="AJ2571" i="1"/>
  <c r="AK2571" i="1"/>
  <c r="AO2571" i="1"/>
  <c r="AN2571" i="1" s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O2579" i="1" s="1"/>
  <c r="AN2579" i="1" s="1"/>
  <c r="AG2579" i="1"/>
  <c r="AH2579" i="1"/>
  <c r="AI2579" i="1"/>
  <c r="AJ2579" i="1"/>
  <c r="AK2579" i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O2585" i="1" s="1"/>
  <c r="AN2585" i="1" s="1"/>
  <c r="AG2585" i="1"/>
  <c r="AH2585" i="1"/>
  <c r="AI2585" i="1"/>
  <c r="AJ2585" i="1"/>
  <c r="AK2585" i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G2593" i="1"/>
  <c r="AH2593" i="1"/>
  <c r="AI2593" i="1"/>
  <c r="AJ2593" i="1"/>
  <c r="AK2593" i="1"/>
  <c r="AO2593" i="1"/>
  <c r="AN2593" i="1" s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O2595" i="1" s="1"/>
  <c r="AN2595" i="1" s="1"/>
  <c r="AG2595" i="1"/>
  <c r="AH2595" i="1"/>
  <c r="AI2595" i="1"/>
  <c r="AJ2595" i="1"/>
  <c r="AK2595" i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O2601" i="1" s="1"/>
  <c r="AN2601" i="1" s="1"/>
  <c r="AG2601" i="1"/>
  <c r="AH2601" i="1"/>
  <c r="AI2601" i="1"/>
  <c r="AJ2601" i="1"/>
  <c r="AK2601" i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G2603" i="1"/>
  <c r="AH2603" i="1"/>
  <c r="AI2603" i="1"/>
  <c r="AJ2603" i="1"/>
  <c r="AK2603" i="1"/>
  <c r="AO2603" i="1"/>
  <c r="AN2603" i="1" s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O2611" i="1" s="1"/>
  <c r="AN2611" i="1" s="1"/>
  <c r="AG2611" i="1"/>
  <c r="AH2611" i="1"/>
  <c r="AI2611" i="1"/>
  <c r="AJ2611" i="1"/>
  <c r="AK2611" i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O2617" i="1" s="1"/>
  <c r="AN2617" i="1" s="1"/>
  <c r="AG2617" i="1"/>
  <c r="AH2617" i="1"/>
  <c r="AI2617" i="1"/>
  <c r="AJ2617" i="1"/>
  <c r="AK2617" i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G2625" i="1"/>
  <c r="AH2625" i="1"/>
  <c r="AI2625" i="1"/>
  <c r="AJ2625" i="1"/>
  <c r="AK2625" i="1"/>
  <c r="AO2625" i="1"/>
  <c r="AN2625" i="1" s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O2627" i="1" s="1"/>
  <c r="AN2627" i="1" s="1"/>
  <c r="AG2627" i="1"/>
  <c r="AH2627" i="1"/>
  <c r="AI2627" i="1"/>
  <c r="AJ2627" i="1"/>
  <c r="AK2627" i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O2633" i="1" s="1"/>
  <c r="AN2633" i="1" s="1"/>
  <c r="AG2633" i="1"/>
  <c r="AH2633" i="1"/>
  <c r="AI2633" i="1"/>
  <c r="AJ2633" i="1"/>
  <c r="AK2633" i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G2635" i="1"/>
  <c r="AH2635" i="1"/>
  <c r="AI2635" i="1"/>
  <c r="AJ2635" i="1"/>
  <c r="AK2635" i="1"/>
  <c r="AO2635" i="1"/>
  <c r="AN2635" i="1" s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O2643" i="1" s="1"/>
  <c r="AN2643" i="1" s="1"/>
  <c r="AG2643" i="1"/>
  <c r="AH2643" i="1"/>
  <c r="AI2643" i="1"/>
  <c r="AJ2643" i="1"/>
  <c r="AK2643" i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O2649" i="1" s="1"/>
  <c r="AN2649" i="1" s="1"/>
  <c r="AG2649" i="1"/>
  <c r="AH2649" i="1"/>
  <c r="AI2649" i="1"/>
  <c r="AJ2649" i="1"/>
  <c r="AK2649" i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G2657" i="1"/>
  <c r="AH2657" i="1"/>
  <c r="AI2657" i="1"/>
  <c r="AJ2657" i="1"/>
  <c r="AK2657" i="1"/>
  <c r="AO2657" i="1"/>
  <c r="AN2657" i="1" s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O2659" i="1" s="1"/>
  <c r="AN2659" i="1" s="1"/>
  <c r="AG2659" i="1"/>
  <c r="AH2659" i="1"/>
  <c r="AI2659" i="1"/>
  <c r="AJ2659" i="1"/>
  <c r="AK2659" i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O2665" i="1" s="1"/>
  <c r="AN2665" i="1" s="1"/>
  <c r="AG2665" i="1"/>
  <c r="AH2665" i="1"/>
  <c r="AI2665" i="1"/>
  <c r="AJ2665" i="1"/>
  <c r="AK2665" i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G2667" i="1"/>
  <c r="AH2667" i="1"/>
  <c r="AI2667" i="1"/>
  <c r="AJ2667" i="1"/>
  <c r="AK2667" i="1"/>
  <c r="AO2667" i="1"/>
  <c r="AN2667" i="1" s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O2675" i="1" s="1"/>
  <c r="AN2675" i="1" s="1"/>
  <c r="AG2675" i="1"/>
  <c r="AH2675" i="1"/>
  <c r="AI2675" i="1"/>
  <c r="AJ2675" i="1"/>
  <c r="AK2675" i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O2681" i="1" s="1"/>
  <c r="AN2681" i="1" s="1"/>
  <c r="AG2681" i="1"/>
  <c r="AH2681" i="1"/>
  <c r="AI2681" i="1"/>
  <c r="AJ2681" i="1"/>
  <c r="AK2681" i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G2689" i="1"/>
  <c r="AH2689" i="1"/>
  <c r="AI2689" i="1"/>
  <c r="AJ2689" i="1"/>
  <c r="AK2689" i="1"/>
  <c r="AO2689" i="1"/>
  <c r="AN2689" i="1" s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O2691" i="1" s="1"/>
  <c r="AN2691" i="1" s="1"/>
  <c r="AG2691" i="1"/>
  <c r="AH2691" i="1"/>
  <c r="AI2691" i="1"/>
  <c r="AJ2691" i="1"/>
  <c r="AK2691" i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O2697" i="1" s="1"/>
  <c r="AN2697" i="1" s="1"/>
  <c r="AG2697" i="1"/>
  <c r="AH2697" i="1"/>
  <c r="AI2697" i="1"/>
  <c r="AJ2697" i="1"/>
  <c r="AK2697" i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G2699" i="1"/>
  <c r="AH2699" i="1"/>
  <c r="AI2699" i="1"/>
  <c r="AJ2699" i="1"/>
  <c r="AK2699" i="1"/>
  <c r="AO2699" i="1"/>
  <c r="AN2699" i="1" s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O2707" i="1" s="1"/>
  <c r="AN2707" i="1" s="1"/>
  <c r="AG2707" i="1"/>
  <c r="AH2707" i="1"/>
  <c r="AI2707" i="1"/>
  <c r="AJ2707" i="1"/>
  <c r="AK2707" i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O2713" i="1" s="1"/>
  <c r="AN2713" i="1" s="1"/>
  <c r="AG2713" i="1"/>
  <c r="AH2713" i="1"/>
  <c r="AI2713" i="1"/>
  <c r="AJ2713" i="1"/>
  <c r="AK2713" i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G2721" i="1"/>
  <c r="AH2721" i="1"/>
  <c r="AI2721" i="1"/>
  <c r="AJ2721" i="1"/>
  <c r="AK2721" i="1"/>
  <c r="AO2721" i="1"/>
  <c r="AN2721" i="1" s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O2723" i="1" s="1"/>
  <c r="AN2723" i="1" s="1"/>
  <c r="AG2723" i="1"/>
  <c r="AH2723" i="1"/>
  <c r="AI2723" i="1"/>
  <c r="AJ2723" i="1"/>
  <c r="AK2723" i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O2729" i="1" s="1"/>
  <c r="AN2729" i="1" s="1"/>
  <c r="AG2729" i="1"/>
  <c r="AH2729" i="1"/>
  <c r="AI2729" i="1"/>
  <c r="AJ2729" i="1"/>
  <c r="AK2729" i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G2731" i="1"/>
  <c r="AH2731" i="1"/>
  <c r="AI2731" i="1"/>
  <c r="AJ2731" i="1"/>
  <c r="AK2731" i="1"/>
  <c r="AO2731" i="1"/>
  <c r="AN2731" i="1" s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O2739" i="1" s="1"/>
  <c r="AN2739" i="1" s="1"/>
  <c r="AG2739" i="1"/>
  <c r="AH2739" i="1"/>
  <c r="AI2739" i="1"/>
  <c r="AJ2739" i="1"/>
  <c r="AK2739" i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O2745" i="1" s="1"/>
  <c r="AN2745" i="1" s="1"/>
  <c r="AG2745" i="1"/>
  <c r="AH2745" i="1"/>
  <c r="AI2745" i="1"/>
  <c r="AJ2745" i="1"/>
  <c r="AK2745" i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G2753" i="1"/>
  <c r="AH2753" i="1"/>
  <c r="AI2753" i="1"/>
  <c r="AJ2753" i="1"/>
  <c r="AK2753" i="1"/>
  <c r="AO2753" i="1"/>
  <c r="AN2753" i="1" s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O2755" i="1" s="1"/>
  <c r="AN2755" i="1" s="1"/>
  <c r="AG2755" i="1"/>
  <c r="AH2755" i="1"/>
  <c r="AI2755" i="1"/>
  <c r="AJ2755" i="1"/>
  <c r="AK2755" i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O2761" i="1" s="1"/>
  <c r="AN2761" i="1" s="1"/>
  <c r="AG2761" i="1"/>
  <c r="AH2761" i="1"/>
  <c r="AI2761" i="1"/>
  <c r="AJ2761" i="1"/>
  <c r="AK2761" i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G2763" i="1"/>
  <c r="AH2763" i="1"/>
  <c r="AI2763" i="1"/>
  <c r="AJ2763" i="1"/>
  <c r="AK2763" i="1"/>
  <c r="AO2763" i="1"/>
  <c r="AN2763" i="1" s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O2771" i="1" s="1"/>
  <c r="AN2771" i="1" s="1"/>
  <c r="AG2771" i="1"/>
  <c r="AH2771" i="1"/>
  <c r="AI2771" i="1"/>
  <c r="AJ2771" i="1"/>
  <c r="AK2771" i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O2777" i="1" s="1"/>
  <c r="AN2777" i="1" s="1"/>
  <c r="AG2777" i="1"/>
  <c r="AH2777" i="1"/>
  <c r="AI2777" i="1"/>
  <c r="AJ2777" i="1"/>
  <c r="AK2777" i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G2785" i="1"/>
  <c r="AH2785" i="1"/>
  <c r="AI2785" i="1"/>
  <c r="AJ2785" i="1"/>
  <c r="AK2785" i="1"/>
  <c r="AO2785" i="1"/>
  <c r="AN2785" i="1" s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O2787" i="1" s="1"/>
  <c r="AN2787" i="1" s="1"/>
  <c r="AG2787" i="1"/>
  <c r="AH2787" i="1"/>
  <c r="AI2787" i="1"/>
  <c r="AJ2787" i="1"/>
  <c r="AK2787" i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O2793" i="1" s="1"/>
  <c r="AN2793" i="1" s="1"/>
  <c r="AG2793" i="1"/>
  <c r="AH2793" i="1"/>
  <c r="AI2793" i="1"/>
  <c r="AJ2793" i="1"/>
  <c r="AK2793" i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G2795" i="1"/>
  <c r="AH2795" i="1"/>
  <c r="AI2795" i="1"/>
  <c r="AJ2795" i="1"/>
  <c r="AK2795" i="1"/>
  <c r="AO2795" i="1"/>
  <c r="AN2795" i="1" s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O2803" i="1" s="1"/>
  <c r="AN2803" i="1" s="1"/>
  <c r="AG2803" i="1"/>
  <c r="AH2803" i="1"/>
  <c r="AI2803" i="1"/>
  <c r="AJ2803" i="1"/>
  <c r="AK2803" i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O2809" i="1" s="1"/>
  <c r="AN2809" i="1" s="1"/>
  <c r="AG2809" i="1"/>
  <c r="AH2809" i="1"/>
  <c r="AI2809" i="1"/>
  <c r="AJ2809" i="1"/>
  <c r="AK2809" i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G2817" i="1"/>
  <c r="AH2817" i="1"/>
  <c r="AI2817" i="1"/>
  <c r="AJ2817" i="1"/>
  <c r="AK2817" i="1"/>
  <c r="AO2817" i="1"/>
  <c r="AN2817" i="1" s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O2819" i="1" s="1"/>
  <c r="AN2819" i="1" s="1"/>
  <c r="AG2819" i="1"/>
  <c r="AH2819" i="1"/>
  <c r="AI2819" i="1"/>
  <c r="AJ2819" i="1"/>
  <c r="AK2819" i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O2825" i="1" s="1"/>
  <c r="AN2825" i="1" s="1"/>
  <c r="AG2825" i="1"/>
  <c r="AH2825" i="1"/>
  <c r="AI2825" i="1"/>
  <c r="AJ2825" i="1"/>
  <c r="AK2825" i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G2827" i="1"/>
  <c r="AH2827" i="1"/>
  <c r="AI2827" i="1"/>
  <c r="AJ2827" i="1"/>
  <c r="AK2827" i="1"/>
  <c r="AO2827" i="1"/>
  <c r="AN2827" i="1" s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O2835" i="1" s="1"/>
  <c r="AN2835" i="1" s="1"/>
  <c r="AG2835" i="1"/>
  <c r="AH2835" i="1"/>
  <c r="AI2835" i="1"/>
  <c r="AJ2835" i="1"/>
  <c r="AK2835" i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G2849" i="1"/>
  <c r="AH2849" i="1"/>
  <c r="AI2849" i="1"/>
  <c r="AJ2849" i="1"/>
  <c r="AK2849" i="1"/>
  <c r="AO2849" i="1"/>
  <c r="AN2849" i="1" s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O2851" i="1" s="1"/>
  <c r="AN2851" i="1" s="1"/>
  <c r="AG2851" i="1"/>
  <c r="AH2851" i="1"/>
  <c r="AI2851" i="1"/>
  <c r="AJ2851" i="1"/>
  <c r="AK2851" i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O2857" i="1" s="1"/>
  <c r="AN2857" i="1" s="1"/>
  <c r="AG2857" i="1"/>
  <c r="AH2857" i="1"/>
  <c r="AI2857" i="1"/>
  <c r="AJ2857" i="1"/>
  <c r="AK2857" i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G2859" i="1"/>
  <c r="AH2859" i="1"/>
  <c r="AI2859" i="1"/>
  <c r="AJ2859" i="1"/>
  <c r="AK2859" i="1"/>
  <c r="AO2859" i="1"/>
  <c r="AN2859" i="1" s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O2867" i="1" s="1"/>
  <c r="AN2867" i="1" s="1"/>
  <c r="AG2867" i="1"/>
  <c r="AH2867" i="1"/>
  <c r="AI2867" i="1"/>
  <c r="AJ2867" i="1"/>
  <c r="AK2867" i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O2877" i="1" s="1"/>
  <c r="AN2877" i="1" s="1"/>
  <c r="AG2877" i="1"/>
  <c r="AH2877" i="1"/>
  <c r="AI2877" i="1"/>
  <c r="AJ2877" i="1"/>
  <c r="AK2877" i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G2881" i="1"/>
  <c r="AH2881" i="1"/>
  <c r="AI2881" i="1"/>
  <c r="AJ2881" i="1"/>
  <c r="AK2881" i="1"/>
  <c r="AO2881" i="1"/>
  <c r="AN2881" i="1" s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O2883" i="1" s="1"/>
  <c r="AN2883" i="1" s="1"/>
  <c r="AG2883" i="1"/>
  <c r="AH2883" i="1"/>
  <c r="AI2883" i="1"/>
  <c r="AJ2883" i="1"/>
  <c r="AK2883" i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O2889" i="1" s="1"/>
  <c r="AN2889" i="1" s="1"/>
  <c r="AG2889" i="1"/>
  <c r="AH2889" i="1"/>
  <c r="AI2889" i="1"/>
  <c r="AJ2889" i="1"/>
  <c r="AK2889" i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G2891" i="1"/>
  <c r="AH2891" i="1"/>
  <c r="AI2891" i="1"/>
  <c r="AJ2891" i="1"/>
  <c r="AK2891" i="1"/>
  <c r="AO2891" i="1"/>
  <c r="AN2891" i="1" s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O2899" i="1" s="1"/>
  <c r="AN2899" i="1" s="1"/>
  <c r="AG2899" i="1"/>
  <c r="AH2899" i="1"/>
  <c r="AI2899" i="1"/>
  <c r="AJ2899" i="1"/>
  <c r="AK2899" i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O2905" i="1" s="1"/>
  <c r="AN2905" i="1" s="1"/>
  <c r="AG2905" i="1"/>
  <c r="AH2905" i="1"/>
  <c r="AI2905" i="1"/>
  <c r="AJ2905" i="1"/>
  <c r="AK2905" i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G2913" i="1"/>
  <c r="AH2913" i="1"/>
  <c r="AI2913" i="1"/>
  <c r="AJ2913" i="1"/>
  <c r="AK2913" i="1"/>
  <c r="AO2913" i="1"/>
  <c r="AN2913" i="1" s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O2915" i="1" s="1"/>
  <c r="AN2915" i="1" s="1"/>
  <c r="AG2915" i="1"/>
  <c r="AH2915" i="1"/>
  <c r="AI2915" i="1"/>
  <c r="AJ2915" i="1"/>
  <c r="AK2915" i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O2921" i="1" s="1"/>
  <c r="AN2921" i="1" s="1"/>
  <c r="AG2921" i="1"/>
  <c r="AH2921" i="1"/>
  <c r="AI2921" i="1"/>
  <c r="AJ2921" i="1"/>
  <c r="AK2921" i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G2923" i="1"/>
  <c r="AH2923" i="1"/>
  <c r="AI2923" i="1"/>
  <c r="AJ2923" i="1"/>
  <c r="AK2923" i="1"/>
  <c r="AO2923" i="1"/>
  <c r="AN2923" i="1" s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O2931" i="1" s="1"/>
  <c r="AN2931" i="1" s="1"/>
  <c r="AG2931" i="1"/>
  <c r="AH2931" i="1"/>
  <c r="AI2931" i="1"/>
  <c r="AJ2931" i="1"/>
  <c r="AK2931" i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O2943" i="1" s="1"/>
  <c r="AN2943" i="1" s="1"/>
  <c r="AG2943" i="1"/>
  <c r="AH2943" i="1"/>
  <c r="AI2943" i="1"/>
  <c r="AJ2943" i="1"/>
  <c r="AK2943" i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G2949" i="1"/>
  <c r="AH2949" i="1"/>
  <c r="AI2949" i="1"/>
  <c r="AJ2949" i="1"/>
  <c r="AK2949" i="1"/>
  <c r="AO2949" i="1"/>
  <c r="AN2949" i="1" s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G2951" i="1"/>
  <c r="AH2951" i="1"/>
  <c r="AI2951" i="1"/>
  <c r="AJ2951" i="1"/>
  <c r="AK2951" i="1"/>
  <c r="AO2951" i="1"/>
  <c r="AN2951" i="1" s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O2957" i="1" s="1"/>
  <c r="AN2957" i="1" s="1"/>
  <c r="AG2957" i="1"/>
  <c r="AH2957" i="1"/>
  <c r="AI2957" i="1"/>
  <c r="AJ2957" i="1"/>
  <c r="AK2957" i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O2959" i="1" s="1"/>
  <c r="AN2959" i="1" s="1"/>
  <c r="AG2959" i="1"/>
  <c r="AH2959" i="1"/>
  <c r="AI2959" i="1"/>
  <c r="AJ2959" i="1"/>
  <c r="AK2959" i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O2973" i="1" s="1"/>
  <c r="AN2973" i="1" s="1"/>
  <c r="AG2973" i="1"/>
  <c r="AH2973" i="1"/>
  <c r="AI2973" i="1"/>
  <c r="AJ2973" i="1"/>
  <c r="AK2973" i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O2975" i="1" s="1"/>
  <c r="AN2975" i="1" s="1"/>
  <c r="AG2975" i="1"/>
  <c r="AH2975" i="1"/>
  <c r="AI2975" i="1"/>
  <c r="AJ2975" i="1"/>
  <c r="AK2975" i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G2981" i="1"/>
  <c r="AH2981" i="1"/>
  <c r="AI2981" i="1"/>
  <c r="AJ2981" i="1"/>
  <c r="AK2981" i="1"/>
  <c r="AO2981" i="1"/>
  <c r="AN2981" i="1" s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G2983" i="1"/>
  <c r="AH2983" i="1"/>
  <c r="AI2983" i="1"/>
  <c r="AJ2983" i="1"/>
  <c r="AK2983" i="1"/>
  <c r="AO2983" i="1"/>
  <c r="AN2983" i="1" s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O2989" i="1" s="1"/>
  <c r="AN2989" i="1" s="1"/>
  <c r="AG2989" i="1"/>
  <c r="AH2989" i="1"/>
  <c r="AI2989" i="1"/>
  <c r="AJ2989" i="1"/>
  <c r="AK2989" i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O2991" i="1" s="1"/>
  <c r="AN2991" i="1" s="1"/>
  <c r="AG2991" i="1"/>
  <c r="AH2991" i="1"/>
  <c r="AI2991" i="1"/>
  <c r="AJ2991" i="1"/>
  <c r="AK2991" i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O3007" i="1" s="1"/>
  <c r="AN3007" i="1" s="1"/>
  <c r="AG3007" i="1"/>
  <c r="AH3007" i="1"/>
  <c r="AI3007" i="1"/>
  <c r="AJ3007" i="1"/>
  <c r="AK3007" i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G3013" i="1"/>
  <c r="AH3013" i="1"/>
  <c r="AI3013" i="1"/>
  <c r="AJ3013" i="1"/>
  <c r="AK3013" i="1"/>
  <c r="AO3013" i="1"/>
  <c r="AN3013" i="1" s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G3015" i="1"/>
  <c r="AH3015" i="1"/>
  <c r="AI3015" i="1"/>
  <c r="AJ3015" i="1"/>
  <c r="AK3015" i="1"/>
  <c r="AO3015" i="1"/>
  <c r="AN3015" i="1" s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O3023" i="1" s="1"/>
  <c r="AN3023" i="1" s="1"/>
  <c r="AG3023" i="1"/>
  <c r="AH3023" i="1"/>
  <c r="AI3023" i="1"/>
  <c r="AJ3023" i="1"/>
  <c r="AK3023" i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O3039" i="1" s="1"/>
  <c r="AN3039" i="1" s="1"/>
  <c r="AG3039" i="1"/>
  <c r="AH3039" i="1"/>
  <c r="AI3039" i="1"/>
  <c r="AJ3039" i="1"/>
  <c r="AK3039" i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G3045" i="1"/>
  <c r="AH3045" i="1"/>
  <c r="AI3045" i="1"/>
  <c r="AJ3045" i="1"/>
  <c r="AK3045" i="1"/>
  <c r="AO3045" i="1"/>
  <c r="AN3045" i="1" s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G3047" i="1"/>
  <c r="AH3047" i="1"/>
  <c r="AI3047" i="1"/>
  <c r="AJ3047" i="1"/>
  <c r="AK3047" i="1"/>
  <c r="AO3047" i="1"/>
  <c r="AN3047" i="1" s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O3053" i="1" s="1"/>
  <c r="AN3053" i="1" s="1"/>
  <c r="AG3053" i="1"/>
  <c r="AH3053" i="1"/>
  <c r="AI3053" i="1"/>
  <c r="AJ3053" i="1"/>
  <c r="AK3053" i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O3055" i="1" s="1"/>
  <c r="AN3055" i="1" s="1"/>
  <c r="AG3055" i="1"/>
  <c r="AH3055" i="1"/>
  <c r="AI3055" i="1"/>
  <c r="AJ3055" i="1"/>
  <c r="AK3055" i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O3069" i="1" s="1"/>
  <c r="AN3069" i="1" s="1"/>
  <c r="AG3069" i="1"/>
  <c r="AH3069" i="1"/>
  <c r="AI3069" i="1"/>
  <c r="AJ3069" i="1"/>
  <c r="AK3069" i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O3071" i="1" s="1"/>
  <c r="AN3071" i="1" s="1"/>
  <c r="AG3071" i="1"/>
  <c r="AH3071" i="1"/>
  <c r="AI3071" i="1"/>
  <c r="AJ3071" i="1"/>
  <c r="AK3071" i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G3077" i="1"/>
  <c r="AH3077" i="1"/>
  <c r="AI3077" i="1"/>
  <c r="AJ3077" i="1"/>
  <c r="AK3077" i="1"/>
  <c r="AO3077" i="1"/>
  <c r="AN3077" i="1" s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G3079" i="1"/>
  <c r="AH3079" i="1"/>
  <c r="AI3079" i="1"/>
  <c r="AJ3079" i="1"/>
  <c r="AK3079" i="1"/>
  <c r="AO3079" i="1"/>
  <c r="AN3079" i="1" s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O3087" i="1" s="1"/>
  <c r="AN3087" i="1" s="1"/>
  <c r="AG3087" i="1"/>
  <c r="AH3087" i="1"/>
  <c r="AI3087" i="1"/>
  <c r="AJ3087" i="1"/>
  <c r="AK3087" i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O3103" i="1" s="1"/>
  <c r="AN3103" i="1" s="1"/>
  <c r="AG3103" i="1"/>
  <c r="AH3103" i="1"/>
  <c r="AI3103" i="1"/>
  <c r="AJ3103" i="1"/>
  <c r="AK3103" i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G3109" i="1"/>
  <c r="AH3109" i="1"/>
  <c r="AI3109" i="1"/>
  <c r="AJ3109" i="1"/>
  <c r="AK3109" i="1"/>
  <c r="AO3109" i="1"/>
  <c r="AN3109" i="1" s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G3111" i="1"/>
  <c r="AH3111" i="1"/>
  <c r="AI3111" i="1"/>
  <c r="AJ3111" i="1"/>
  <c r="AK3111" i="1"/>
  <c r="AO3111" i="1"/>
  <c r="AN3111" i="1" s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O3119" i="1" s="1"/>
  <c r="AN3119" i="1" s="1"/>
  <c r="AG3119" i="1"/>
  <c r="AH3119" i="1"/>
  <c r="AI3119" i="1"/>
  <c r="AJ3119" i="1"/>
  <c r="AK3119" i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O3135" i="1" s="1"/>
  <c r="AN3135" i="1" s="1"/>
  <c r="AG3135" i="1"/>
  <c r="AH3135" i="1"/>
  <c r="AI3135" i="1"/>
  <c r="AJ3135" i="1"/>
  <c r="AK3135" i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G3141" i="1"/>
  <c r="AH3141" i="1"/>
  <c r="AI3141" i="1"/>
  <c r="AJ3141" i="1"/>
  <c r="AK3141" i="1"/>
  <c r="AO3141" i="1"/>
  <c r="AN3141" i="1" s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G3143" i="1"/>
  <c r="AH3143" i="1"/>
  <c r="AI3143" i="1"/>
  <c r="AJ3143" i="1"/>
  <c r="AK3143" i="1"/>
  <c r="AO3143" i="1"/>
  <c r="AN3143" i="1" s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O3149" i="1" s="1"/>
  <c r="AN3149" i="1" s="1"/>
  <c r="AG3149" i="1"/>
  <c r="AH3149" i="1"/>
  <c r="AI3149" i="1"/>
  <c r="AJ3149" i="1"/>
  <c r="AK3149" i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O3151" i="1" s="1"/>
  <c r="AN3151" i="1" s="1"/>
  <c r="AG3151" i="1"/>
  <c r="AH3151" i="1"/>
  <c r="AI3151" i="1"/>
  <c r="AJ3151" i="1"/>
  <c r="AK3151" i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O3167" i="1" s="1"/>
  <c r="AN3167" i="1" s="1"/>
  <c r="AG3167" i="1"/>
  <c r="AH3167" i="1"/>
  <c r="AI3167" i="1"/>
  <c r="AJ3167" i="1"/>
  <c r="AK3167" i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G3173" i="1"/>
  <c r="AH3173" i="1"/>
  <c r="AI3173" i="1"/>
  <c r="AJ3173" i="1"/>
  <c r="AK3173" i="1"/>
  <c r="AO3173" i="1"/>
  <c r="AN3173" i="1" s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G3175" i="1"/>
  <c r="AH3175" i="1"/>
  <c r="AI3175" i="1"/>
  <c r="AJ3175" i="1"/>
  <c r="AK3175" i="1"/>
  <c r="AO3175" i="1"/>
  <c r="AN3175" i="1" s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O3183" i="1" s="1"/>
  <c r="AN3183" i="1" s="1"/>
  <c r="AG3183" i="1"/>
  <c r="AH3183" i="1"/>
  <c r="AI3183" i="1"/>
  <c r="AJ3183" i="1"/>
  <c r="AK3183" i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O3199" i="1" s="1"/>
  <c r="AN3199" i="1" s="1"/>
  <c r="AG3199" i="1"/>
  <c r="AH3199" i="1"/>
  <c r="AI3199" i="1"/>
  <c r="AJ3199" i="1"/>
  <c r="AK3199" i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G3205" i="1"/>
  <c r="AH3205" i="1"/>
  <c r="AI3205" i="1"/>
  <c r="AJ3205" i="1"/>
  <c r="AK3205" i="1"/>
  <c r="AO3205" i="1"/>
  <c r="AN3205" i="1" s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G3207" i="1"/>
  <c r="AH3207" i="1"/>
  <c r="AI3207" i="1"/>
  <c r="AJ3207" i="1"/>
  <c r="AK3207" i="1"/>
  <c r="AO3207" i="1"/>
  <c r="AN3207" i="1" s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O3215" i="1" s="1"/>
  <c r="AN3215" i="1" s="1"/>
  <c r="AG3215" i="1"/>
  <c r="AH3215" i="1"/>
  <c r="AI3215" i="1"/>
  <c r="AJ3215" i="1"/>
  <c r="AK3215" i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O3231" i="1" s="1"/>
  <c r="AN3231" i="1" s="1"/>
  <c r="AG3231" i="1"/>
  <c r="AH3231" i="1"/>
  <c r="AI3231" i="1"/>
  <c r="AJ3231" i="1"/>
  <c r="AK3231" i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G3237" i="1"/>
  <c r="AH3237" i="1"/>
  <c r="AI3237" i="1"/>
  <c r="AJ3237" i="1"/>
  <c r="AK3237" i="1"/>
  <c r="AO3237" i="1"/>
  <c r="AN3237" i="1" s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O3245" i="1" s="1"/>
  <c r="AN3245" i="1" s="1"/>
  <c r="AG3245" i="1"/>
  <c r="AH3245" i="1"/>
  <c r="AI3245" i="1"/>
  <c r="AJ3245" i="1"/>
  <c r="AK3245" i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O3255" i="1" s="1"/>
  <c r="AN3255" i="1" s="1"/>
  <c r="AG3255" i="1"/>
  <c r="AH3255" i="1"/>
  <c r="AI3255" i="1"/>
  <c r="AJ3255" i="1"/>
  <c r="AK3255" i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G3269" i="1"/>
  <c r="AH3269" i="1"/>
  <c r="AI3269" i="1"/>
  <c r="AJ3269" i="1"/>
  <c r="AK3269" i="1"/>
  <c r="AO3269" i="1"/>
  <c r="AN3269" i="1" s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O3293" i="1" s="1"/>
  <c r="AN3293" i="1" s="1"/>
  <c r="AG3293" i="1"/>
  <c r="AH3293" i="1"/>
  <c r="AI3293" i="1"/>
  <c r="AJ3293" i="1"/>
  <c r="AK3293" i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O3295" i="1" s="1"/>
  <c r="AN3295" i="1" s="1"/>
  <c r="AG3295" i="1"/>
  <c r="AH3295" i="1"/>
  <c r="AI3295" i="1"/>
  <c r="AJ3295" i="1"/>
  <c r="AK3295" i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G3301" i="1"/>
  <c r="AH3301" i="1"/>
  <c r="AI3301" i="1"/>
  <c r="AJ3301" i="1"/>
  <c r="AK3301" i="1"/>
  <c r="AO3301" i="1"/>
  <c r="AN3301" i="1" s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G3303" i="1"/>
  <c r="AH3303" i="1"/>
  <c r="AI3303" i="1"/>
  <c r="AJ3303" i="1"/>
  <c r="AK3303" i="1"/>
  <c r="AO3303" i="1"/>
  <c r="AN3303" i="1" s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O3309" i="1" s="1"/>
  <c r="AN3309" i="1" s="1"/>
  <c r="AG3309" i="1"/>
  <c r="AH3309" i="1"/>
  <c r="AI3309" i="1"/>
  <c r="AJ3309" i="1"/>
  <c r="AK3309" i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O3311" i="1" s="1"/>
  <c r="AN3311" i="1" s="1"/>
  <c r="AG3311" i="1"/>
  <c r="AH3311" i="1"/>
  <c r="AI3311" i="1"/>
  <c r="AJ3311" i="1"/>
  <c r="AK3311" i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O3319" i="1" s="1"/>
  <c r="AN3319" i="1" s="1"/>
  <c r="AG3319" i="1"/>
  <c r="AH3319" i="1"/>
  <c r="AI3319" i="1"/>
  <c r="AJ3319" i="1"/>
  <c r="AK3319" i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G3333" i="1"/>
  <c r="AH3333" i="1"/>
  <c r="AI3333" i="1"/>
  <c r="AJ3333" i="1"/>
  <c r="AK3333" i="1"/>
  <c r="AO3333" i="1"/>
  <c r="AN3333" i="1" s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O3359" i="1" s="1"/>
  <c r="AN3359" i="1" s="1"/>
  <c r="AG3359" i="1"/>
  <c r="AH3359" i="1"/>
  <c r="AI3359" i="1"/>
  <c r="AJ3359" i="1"/>
  <c r="AK3359" i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G3365" i="1"/>
  <c r="AH3365" i="1"/>
  <c r="AI3365" i="1"/>
  <c r="AJ3365" i="1"/>
  <c r="AK3365" i="1"/>
  <c r="AO3365" i="1"/>
  <c r="AN3365" i="1" s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G3367" i="1"/>
  <c r="AH3367" i="1"/>
  <c r="AI3367" i="1"/>
  <c r="AJ3367" i="1"/>
  <c r="AK3367" i="1"/>
  <c r="AO3367" i="1"/>
  <c r="AN3367" i="1" s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O3373" i="1" s="1"/>
  <c r="AN3373" i="1" s="1"/>
  <c r="AG3373" i="1"/>
  <c r="AH3373" i="1"/>
  <c r="AI3373" i="1"/>
  <c r="AJ3373" i="1"/>
  <c r="AK3373" i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O3375" i="1" s="1"/>
  <c r="AN3375" i="1" s="1"/>
  <c r="AG3375" i="1"/>
  <c r="AH3375" i="1"/>
  <c r="AI3375" i="1"/>
  <c r="AJ3375" i="1"/>
  <c r="AK3375" i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O3383" i="1" s="1"/>
  <c r="AN3383" i="1" s="1"/>
  <c r="AG3383" i="1"/>
  <c r="AH3383" i="1"/>
  <c r="AI3383" i="1"/>
  <c r="AJ3383" i="1"/>
  <c r="AK3383" i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G3397" i="1"/>
  <c r="AH3397" i="1"/>
  <c r="AI3397" i="1"/>
  <c r="AJ3397" i="1"/>
  <c r="AK3397" i="1"/>
  <c r="AO3397" i="1"/>
  <c r="AN3397" i="1" s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O3421" i="1" s="1"/>
  <c r="AN3421" i="1" s="1"/>
  <c r="AG3421" i="1"/>
  <c r="AH3421" i="1"/>
  <c r="AI3421" i="1"/>
  <c r="AJ3421" i="1"/>
  <c r="AK3421" i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O3423" i="1" s="1"/>
  <c r="AN3423" i="1" s="1"/>
  <c r="AG3423" i="1"/>
  <c r="AH3423" i="1"/>
  <c r="AI3423" i="1"/>
  <c r="AJ3423" i="1"/>
  <c r="AK3423" i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G3429" i="1"/>
  <c r="AH3429" i="1"/>
  <c r="AI3429" i="1"/>
  <c r="AJ3429" i="1"/>
  <c r="AK3429" i="1"/>
  <c r="AO3429" i="1"/>
  <c r="AN3429" i="1" s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G3431" i="1"/>
  <c r="AH3431" i="1"/>
  <c r="AI3431" i="1"/>
  <c r="AJ3431" i="1"/>
  <c r="AK3431" i="1"/>
  <c r="AO3431" i="1"/>
  <c r="AN3431" i="1" s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O3437" i="1" s="1"/>
  <c r="AN3437" i="1" s="1"/>
  <c r="AG3437" i="1"/>
  <c r="AH3437" i="1"/>
  <c r="AI3437" i="1"/>
  <c r="AJ3437" i="1"/>
  <c r="AK3437" i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O3439" i="1" s="1"/>
  <c r="AN3439" i="1" s="1"/>
  <c r="AG3439" i="1"/>
  <c r="AH3439" i="1"/>
  <c r="AI3439" i="1"/>
  <c r="AJ3439" i="1"/>
  <c r="AK3439" i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O3447" i="1" s="1"/>
  <c r="AN3447" i="1" s="1"/>
  <c r="AG3447" i="1"/>
  <c r="AH3447" i="1"/>
  <c r="AI3447" i="1"/>
  <c r="AJ3447" i="1"/>
  <c r="AK3447" i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G3461" i="1"/>
  <c r="AH3461" i="1"/>
  <c r="AI3461" i="1"/>
  <c r="AJ3461" i="1"/>
  <c r="AK3461" i="1"/>
  <c r="AO3461" i="1"/>
  <c r="AN3461" i="1" s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O3479" i="1" s="1"/>
  <c r="AN3479" i="1" s="1"/>
  <c r="AG3479" i="1"/>
  <c r="AH3479" i="1"/>
  <c r="AI3479" i="1"/>
  <c r="AJ3479" i="1"/>
  <c r="AK3479" i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O3485" i="1" s="1"/>
  <c r="AN3485" i="1" s="1"/>
  <c r="AG3485" i="1"/>
  <c r="AH3485" i="1"/>
  <c r="AI3485" i="1"/>
  <c r="AJ3485" i="1"/>
  <c r="AK3485" i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G3493" i="1"/>
  <c r="AH3493" i="1"/>
  <c r="AI3493" i="1"/>
  <c r="AJ3493" i="1"/>
  <c r="AK3493" i="1"/>
  <c r="AO3493" i="1"/>
  <c r="AN3493" i="1" s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O3501" i="1" s="1"/>
  <c r="AN3501" i="1" s="1"/>
  <c r="AG3501" i="1"/>
  <c r="AH3501" i="1"/>
  <c r="AI3501" i="1"/>
  <c r="AJ3501" i="1"/>
  <c r="AK3501" i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O3511" i="1" s="1"/>
  <c r="AN3511" i="1" s="1"/>
  <c r="AG3511" i="1"/>
  <c r="AH3511" i="1"/>
  <c r="AI3511" i="1"/>
  <c r="AJ3511" i="1"/>
  <c r="AK3511" i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G3525" i="1"/>
  <c r="AH3525" i="1"/>
  <c r="AI3525" i="1"/>
  <c r="AJ3525" i="1"/>
  <c r="AK3525" i="1"/>
  <c r="AO3525" i="1"/>
  <c r="AN3525" i="1" s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O3543" i="1" s="1"/>
  <c r="AN3543" i="1" s="1"/>
  <c r="AG3543" i="1"/>
  <c r="AH3543" i="1"/>
  <c r="AI3543" i="1"/>
  <c r="AJ3543" i="1"/>
  <c r="AK3543" i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O3549" i="1" s="1"/>
  <c r="AN3549" i="1" s="1"/>
  <c r="AG3549" i="1"/>
  <c r="AH3549" i="1"/>
  <c r="AI3549" i="1"/>
  <c r="AJ3549" i="1"/>
  <c r="AK3549" i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O3559" i="1" s="1"/>
  <c r="AN3559" i="1" s="1"/>
  <c r="AG3559" i="1"/>
  <c r="AH3559" i="1"/>
  <c r="AI3559" i="1"/>
  <c r="AJ3559" i="1"/>
  <c r="AK3559" i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O3565" i="1" s="1"/>
  <c r="AN3565" i="1" s="1"/>
  <c r="AG3565" i="1"/>
  <c r="AH3565" i="1"/>
  <c r="AI3565" i="1"/>
  <c r="AJ3565" i="1"/>
  <c r="AK3565" i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G3573" i="1"/>
  <c r="AH3573" i="1"/>
  <c r="AI3573" i="1"/>
  <c r="AJ3573" i="1"/>
  <c r="AK3573" i="1"/>
  <c r="AO3573" i="1"/>
  <c r="AN3573" i="1" s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O3579" i="1" s="1"/>
  <c r="AN3579" i="1" s="1"/>
  <c r="AG3579" i="1"/>
  <c r="AH3579" i="1"/>
  <c r="AI3579" i="1"/>
  <c r="AJ3579" i="1"/>
  <c r="AK3579" i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G3587" i="1"/>
  <c r="AH3587" i="1"/>
  <c r="AI3587" i="1"/>
  <c r="AJ3587" i="1"/>
  <c r="AK3587" i="1"/>
  <c r="AO3587" i="1"/>
  <c r="AN3587" i="1" s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O3595" i="1" s="1"/>
  <c r="AN3595" i="1" s="1"/>
  <c r="AG3595" i="1"/>
  <c r="AH3595" i="1"/>
  <c r="AI3595" i="1"/>
  <c r="AJ3595" i="1"/>
  <c r="AK3595" i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G3605" i="1"/>
  <c r="AH3605" i="1"/>
  <c r="AI3605" i="1"/>
  <c r="AJ3605" i="1"/>
  <c r="AK3605" i="1"/>
  <c r="AO3605" i="1"/>
  <c r="AN3605" i="1" s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O3611" i="1" s="1"/>
  <c r="AN3611" i="1" s="1"/>
  <c r="AG3611" i="1"/>
  <c r="AH3611" i="1"/>
  <c r="AI3611" i="1"/>
  <c r="AJ3611" i="1"/>
  <c r="AK3611" i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O3613" i="1" s="1"/>
  <c r="AN3613" i="1" s="1"/>
  <c r="AG3613" i="1"/>
  <c r="AH3613" i="1"/>
  <c r="AI3613" i="1"/>
  <c r="AJ3613" i="1"/>
  <c r="AK3613" i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G3619" i="1"/>
  <c r="AH3619" i="1"/>
  <c r="AI3619" i="1"/>
  <c r="AJ3619" i="1"/>
  <c r="AK3619" i="1"/>
  <c r="AO3619" i="1"/>
  <c r="AN3619" i="1" s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O3627" i="1" s="1"/>
  <c r="AN3627" i="1" s="1"/>
  <c r="AG3627" i="1"/>
  <c r="AH3627" i="1"/>
  <c r="AI3627" i="1"/>
  <c r="AJ3627" i="1"/>
  <c r="AK3627" i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O3629" i="1" s="1"/>
  <c r="AN3629" i="1" s="1"/>
  <c r="AG3629" i="1"/>
  <c r="AH3629" i="1"/>
  <c r="AI3629" i="1"/>
  <c r="AJ3629" i="1"/>
  <c r="AK3629" i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G3637" i="1"/>
  <c r="AH3637" i="1"/>
  <c r="AI3637" i="1"/>
  <c r="AJ3637" i="1"/>
  <c r="AK3637" i="1"/>
  <c r="AO3637" i="1"/>
  <c r="AN3637" i="1" s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O3639" i="1" s="1"/>
  <c r="AG3639" i="1"/>
  <c r="AH3639" i="1"/>
  <c r="AI3639" i="1"/>
  <c r="AJ3639" i="1"/>
  <c r="AK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O3641" i="1" s="1"/>
  <c r="AG3641" i="1"/>
  <c r="AH3641" i="1"/>
  <c r="AI3641" i="1"/>
  <c r="AJ3641" i="1"/>
  <c r="AK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G3643" i="1"/>
  <c r="AH3643" i="1"/>
  <c r="AI3643" i="1"/>
  <c r="AJ3643" i="1"/>
  <c r="AK3643" i="1"/>
  <c r="AO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O3647" i="1" s="1"/>
  <c r="AG3647" i="1"/>
  <c r="AH3647" i="1"/>
  <c r="AI3647" i="1"/>
  <c r="AJ3647" i="1"/>
  <c r="AK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O3649" i="1" s="1"/>
  <c r="AG3649" i="1"/>
  <c r="AH3649" i="1"/>
  <c r="AI3649" i="1"/>
  <c r="AJ3649" i="1"/>
  <c r="AK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G3653" i="1"/>
  <c r="AH3653" i="1"/>
  <c r="AI3653" i="1"/>
  <c r="AJ3653" i="1"/>
  <c r="AK3653" i="1"/>
  <c r="AO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O3655" i="1" s="1"/>
  <c r="AG3655" i="1"/>
  <c r="AH3655" i="1"/>
  <c r="AI3655" i="1"/>
  <c r="AJ3655" i="1"/>
  <c r="AK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O3657" i="1" s="1"/>
  <c r="AG3657" i="1"/>
  <c r="AH3657" i="1"/>
  <c r="AI3657" i="1"/>
  <c r="AJ3657" i="1"/>
  <c r="AK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G3659" i="1"/>
  <c r="AH3659" i="1"/>
  <c r="AI3659" i="1"/>
  <c r="AJ3659" i="1"/>
  <c r="AK3659" i="1"/>
  <c r="AO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O3663" i="1" s="1"/>
  <c r="AG3663" i="1"/>
  <c r="AH3663" i="1"/>
  <c r="AI3663" i="1"/>
  <c r="AJ3663" i="1"/>
  <c r="AK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O3665" i="1" s="1"/>
  <c r="AG3665" i="1"/>
  <c r="AH3665" i="1"/>
  <c r="AI3665" i="1"/>
  <c r="AJ3665" i="1"/>
  <c r="AK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G3669" i="1"/>
  <c r="AH3669" i="1"/>
  <c r="AI3669" i="1"/>
  <c r="AJ3669" i="1"/>
  <c r="AK3669" i="1"/>
  <c r="AO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O3671" i="1" s="1"/>
  <c r="AG3671" i="1"/>
  <c r="AH3671" i="1"/>
  <c r="AI3671" i="1"/>
  <c r="AJ3671" i="1"/>
  <c r="AK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O3673" i="1" s="1"/>
  <c r="AG3673" i="1"/>
  <c r="AH3673" i="1"/>
  <c r="AI3673" i="1"/>
  <c r="AJ3673" i="1"/>
  <c r="AK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G3675" i="1"/>
  <c r="AH3675" i="1"/>
  <c r="AI3675" i="1"/>
  <c r="AJ3675" i="1"/>
  <c r="AK3675" i="1"/>
  <c r="AO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O3679" i="1" s="1"/>
  <c r="AG3679" i="1"/>
  <c r="AH3679" i="1"/>
  <c r="AI3679" i="1"/>
  <c r="AJ3679" i="1"/>
  <c r="AK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O3681" i="1" s="1"/>
  <c r="AG3681" i="1"/>
  <c r="AH3681" i="1"/>
  <c r="AI3681" i="1"/>
  <c r="AJ3681" i="1"/>
  <c r="AK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G3685" i="1"/>
  <c r="AH3685" i="1"/>
  <c r="AI3685" i="1"/>
  <c r="AJ3685" i="1"/>
  <c r="AK3685" i="1"/>
  <c r="AO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O3687" i="1" s="1"/>
  <c r="AG3687" i="1"/>
  <c r="AH3687" i="1"/>
  <c r="AI3687" i="1"/>
  <c r="AJ3687" i="1"/>
  <c r="AK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O3689" i="1" s="1"/>
  <c r="AG3689" i="1"/>
  <c r="AH3689" i="1"/>
  <c r="AI3689" i="1"/>
  <c r="AJ3689" i="1"/>
  <c r="AK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G3691" i="1"/>
  <c r="AH3691" i="1"/>
  <c r="AI3691" i="1"/>
  <c r="AJ3691" i="1"/>
  <c r="AK3691" i="1"/>
  <c r="AO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O3695" i="1" s="1"/>
  <c r="AG3695" i="1"/>
  <c r="AH3695" i="1"/>
  <c r="AI3695" i="1"/>
  <c r="AJ3695" i="1"/>
  <c r="AK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O3697" i="1" s="1"/>
  <c r="AG3697" i="1"/>
  <c r="AH3697" i="1"/>
  <c r="AI3697" i="1"/>
  <c r="AJ3697" i="1"/>
  <c r="AK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G3701" i="1"/>
  <c r="AH3701" i="1"/>
  <c r="AI3701" i="1"/>
  <c r="AJ3701" i="1"/>
  <c r="AK3701" i="1"/>
  <c r="AO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O3703" i="1" s="1"/>
  <c r="AG3703" i="1"/>
  <c r="AH3703" i="1"/>
  <c r="AI3703" i="1"/>
  <c r="AJ3703" i="1"/>
  <c r="AK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O3705" i="1" s="1"/>
  <c r="AG3705" i="1"/>
  <c r="AH3705" i="1"/>
  <c r="AI3705" i="1"/>
  <c r="AJ3705" i="1"/>
  <c r="AK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G3707" i="1"/>
  <c r="AH3707" i="1"/>
  <c r="AI3707" i="1"/>
  <c r="AJ3707" i="1"/>
  <c r="AK3707" i="1"/>
  <c r="AO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O3711" i="1" s="1"/>
  <c r="AG3711" i="1"/>
  <c r="AH3711" i="1"/>
  <c r="AI3711" i="1"/>
  <c r="AJ3711" i="1"/>
  <c r="AK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O3713" i="1" s="1"/>
  <c r="AG3713" i="1"/>
  <c r="AH3713" i="1"/>
  <c r="AI3713" i="1"/>
  <c r="AJ3713" i="1"/>
  <c r="AK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G3717" i="1"/>
  <c r="AH3717" i="1"/>
  <c r="AI3717" i="1"/>
  <c r="AJ3717" i="1"/>
  <c r="AK3717" i="1"/>
  <c r="AO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O3719" i="1" s="1"/>
  <c r="AG3719" i="1"/>
  <c r="AH3719" i="1"/>
  <c r="AI3719" i="1"/>
  <c r="AJ3719" i="1"/>
  <c r="AK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O3721" i="1" s="1"/>
  <c r="AG3721" i="1"/>
  <c r="AH3721" i="1"/>
  <c r="AI3721" i="1"/>
  <c r="AJ3721" i="1"/>
  <c r="AK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G3723" i="1"/>
  <c r="AH3723" i="1"/>
  <c r="AI3723" i="1"/>
  <c r="AJ3723" i="1"/>
  <c r="AK3723" i="1"/>
  <c r="AO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O3727" i="1" s="1"/>
  <c r="AG3727" i="1"/>
  <c r="AH3727" i="1"/>
  <c r="AI3727" i="1"/>
  <c r="AJ3727" i="1"/>
  <c r="AK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O3729" i="1" s="1"/>
  <c r="AG3729" i="1"/>
  <c r="AH3729" i="1"/>
  <c r="AI3729" i="1"/>
  <c r="AJ3729" i="1"/>
  <c r="AK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G3733" i="1"/>
  <c r="AH3733" i="1"/>
  <c r="AI3733" i="1"/>
  <c r="AJ3733" i="1"/>
  <c r="AK3733" i="1"/>
  <c r="AO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O3735" i="1" s="1"/>
  <c r="AG3735" i="1"/>
  <c r="AH3735" i="1"/>
  <c r="AI3735" i="1"/>
  <c r="AJ3735" i="1"/>
  <c r="AK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G3739" i="1"/>
  <c r="AH3739" i="1"/>
  <c r="AI3739" i="1"/>
  <c r="AJ3739" i="1"/>
  <c r="AK3739" i="1"/>
  <c r="AO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O3741" i="1" s="1"/>
  <c r="AG3741" i="1"/>
  <c r="AH3741" i="1"/>
  <c r="AI3741" i="1"/>
  <c r="AJ3741" i="1"/>
  <c r="AK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O3743" i="1" s="1"/>
  <c r="AG3743" i="1"/>
  <c r="AH3743" i="1"/>
  <c r="AI3743" i="1"/>
  <c r="AJ3743" i="1"/>
  <c r="AK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O3751" i="1" s="1"/>
  <c r="AG3751" i="1"/>
  <c r="AH3751" i="1"/>
  <c r="AI3751" i="1"/>
  <c r="AJ3751" i="1"/>
  <c r="AK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G3755" i="1"/>
  <c r="AH3755" i="1"/>
  <c r="AI3755" i="1"/>
  <c r="AJ3755" i="1"/>
  <c r="AK3755" i="1"/>
  <c r="AO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O3757" i="1" s="1"/>
  <c r="AG3757" i="1"/>
  <c r="AH3757" i="1"/>
  <c r="AI3757" i="1"/>
  <c r="AJ3757" i="1"/>
  <c r="AK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O3759" i="1" s="1"/>
  <c r="AG3759" i="1"/>
  <c r="AH3759" i="1"/>
  <c r="AI3759" i="1"/>
  <c r="AJ3759" i="1"/>
  <c r="AK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O3767" i="1" s="1"/>
  <c r="AG3767" i="1"/>
  <c r="AH3767" i="1"/>
  <c r="AI3767" i="1"/>
  <c r="AJ3767" i="1"/>
  <c r="AK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G3771" i="1"/>
  <c r="AH3771" i="1"/>
  <c r="AI3771" i="1"/>
  <c r="AJ3771" i="1"/>
  <c r="AK3771" i="1"/>
  <c r="AO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O3773" i="1" s="1"/>
  <c r="AG3773" i="1"/>
  <c r="AH3773" i="1"/>
  <c r="AI3773" i="1"/>
  <c r="AJ3773" i="1"/>
  <c r="AK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O3775" i="1" s="1"/>
  <c r="AG3775" i="1"/>
  <c r="AH3775" i="1"/>
  <c r="AI3775" i="1"/>
  <c r="AJ3775" i="1"/>
  <c r="AK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O3782" i="1" s="1"/>
  <c r="AN3782" i="1" s="1"/>
  <c r="AG3782" i="1"/>
  <c r="AH3782" i="1"/>
  <c r="AI3782" i="1"/>
  <c r="AJ3782" i="1"/>
  <c r="AK3782" i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O3788" i="1" s="1"/>
  <c r="AN3788" i="1" s="1"/>
  <c r="AG3788" i="1"/>
  <c r="AH3788" i="1"/>
  <c r="AI3788" i="1"/>
  <c r="AJ3788" i="1"/>
  <c r="AK3788" i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G3796" i="1"/>
  <c r="AH3796" i="1"/>
  <c r="AI3796" i="1"/>
  <c r="AJ3796" i="1"/>
  <c r="AK3796" i="1"/>
  <c r="AO3796" i="1"/>
  <c r="AN3796" i="1" s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O3804" i="1" s="1"/>
  <c r="AN3804" i="1" s="1"/>
  <c r="AG3804" i="1"/>
  <c r="AH3804" i="1"/>
  <c r="AI3804" i="1"/>
  <c r="AJ3804" i="1"/>
  <c r="AK3804" i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O3814" i="1" s="1"/>
  <c r="AN3814" i="1" s="1"/>
  <c r="AG3814" i="1"/>
  <c r="AH3814" i="1"/>
  <c r="AI3814" i="1"/>
  <c r="AJ3814" i="1"/>
  <c r="AK3814" i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O3820" i="1" s="1"/>
  <c r="AN3820" i="1" s="1"/>
  <c r="AG3820" i="1"/>
  <c r="AH3820" i="1"/>
  <c r="AI3820" i="1"/>
  <c r="AJ3820" i="1"/>
  <c r="AK3820" i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G3828" i="1"/>
  <c r="AH3828" i="1"/>
  <c r="AI3828" i="1"/>
  <c r="AJ3828" i="1"/>
  <c r="AK3828" i="1"/>
  <c r="AO3828" i="1"/>
  <c r="AN3828" i="1" s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O3836" i="1" s="1"/>
  <c r="AN3836" i="1" s="1"/>
  <c r="AG3836" i="1"/>
  <c r="AH3836" i="1"/>
  <c r="AI3836" i="1"/>
  <c r="AJ3836" i="1"/>
  <c r="AK3836" i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O3846" i="1" s="1"/>
  <c r="AN3846" i="1" s="1"/>
  <c r="AG3846" i="1"/>
  <c r="AH3846" i="1"/>
  <c r="AI3846" i="1"/>
  <c r="AJ3846" i="1"/>
  <c r="AK3846" i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O3852" i="1" s="1"/>
  <c r="AN3852" i="1" s="1"/>
  <c r="AG3852" i="1"/>
  <c r="AH3852" i="1"/>
  <c r="AI3852" i="1"/>
  <c r="AJ3852" i="1"/>
  <c r="AK3852" i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G3860" i="1"/>
  <c r="AH3860" i="1"/>
  <c r="AI3860" i="1"/>
  <c r="AJ3860" i="1"/>
  <c r="AK3860" i="1"/>
  <c r="AO3860" i="1"/>
  <c r="AN3860" i="1" s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O3868" i="1" s="1"/>
  <c r="AN3868" i="1" s="1"/>
  <c r="AG3868" i="1"/>
  <c r="AH3868" i="1"/>
  <c r="AI3868" i="1"/>
  <c r="AJ3868" i="1"/>
  <c r="AK3868" i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O3878" i="1" s="1"/>
  <c r="AN3878" i="1" s="1"/>
  <c r="AG3878" i="1"/>
  <c r="AH3878" i="1"/>
  <c r="AI3878" i="1"/>
  <c r="AJ3878" i="1"/>
  <c r="AK3878" i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O3884" i="1" s="1"/>
  <c r="AN3884" i="1" s="1"/>
  <c r="AG3884" i="1"/>
  <c r="AH3884" i="1"/>
  <c r="AI3884" i="1"/>
  <c r="AJ3884" i="1"/>
  <c r="AK3884" i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G3892" i="1"/>
  <c r="AH3892" i="1"/>
  <c r="AI3892" i="1"/>
  <c r="AJ3892" i="1"/>
  <c r="AK3892" i="1"/>
  <c r="AO3892" i="1"/>
  <c r="AN3892" i="1" s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O3900" i="1" s="1"/>
  <c r="AN3900" i="1" s="1"/>
  <c r="AG3900" i="1"/>
  <c r="AH3900" i="1"/>
  <c r="AI3900" i="1"/>
  <c r="AJ3900" i="1"/>
  <c r="AK3900" i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O3910" i="1" s="1"/>
  <c r="AN3910" i="1" s="1"/>
  <c r="AG3910" i="1"/>
  <c r="AH3910" i="1"/>
  <c r="AI3910" i="1"/>
  <c r="AJ3910" i="1"/>
  <c r="AK3910" i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O3916" i="1" s="1"/>
  <c r="AN3916" i="1" s="1"/>
  <c r="AG3916" i="1"/>
  <c r="AH3916" i="1"/>
  <c r="AI3916" i="1"/>
  <c r="AJ3916" i="1"/>
  <c r="AK3916" i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G3924" i="1"/>
  <c r="AH3924" i="1"/>
  <c r="AI3924" i="1"/>
  <c r="AJ3924" i="1"/>
  <c r="AK3924" i="1"/>
  <c r="AO3924" i="1"/>
  <c r="AN3924" i="1" s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O3932" i="1" s="1"/>
  <c r="AN3932" i="1" s="1"/>
  <c r="AG3932" i="1"/>
  <c r="AH3932" i="1"/>
  <c r="AI3932" i="1"/>
  <c r="AJ3932" i="1"/>
  <c r="AK3932" i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O3942" i="1" s="1"/>
  <c r="AN3942" i="1" s="1"/>
  <c r="AG3942" i="1"/>
  <c r="AH3942" i="1"/>
  <c r="AI3942" i="1"/>
  <c r="AJ3942" i="1"/>
  <c r="AK3942" i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O3948" i="1" s="1"/>
  <c r="AN3948" i="1" s="1"/>
  <c r="AG3948" i="1"/>
  <c r="AH3948" i="1"/>
  <c r="AI3948" i="1"/>
  <c r="AJ3948" i="1"/>
  <c r="AK3948" i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G3956" i="1"/>
  <c r="AH3956" i="1"/>
  <c r="AI3956" i="1"/>
  <c r="AJ3956" i="1"/>
  <c r="AK3956" i="1"/>
  <c r="AO3956" i="1"/>
  <c r="AN3956" i="1" s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O3964" i="1" s="1"/>
  <c r="AN3964" i="1" s="1"/>
  <c r="AG3964" i="1"/>
  <c r="AH3964" i="1"/>
  <c r="AI3964" i="1"/>
  <c r="AJ3964" i="1"/>
  <c r="AK3964" i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O3974" i="1" s="1"/>
  <c r="AN3974" i="1" s="1"/>
  <c r="AG3974" i="1"/>
  <c r="AH3974" i="1"/>
  <c r="AI3974" i="1"/>
  <c r="AJ3974" i="1"/>
  <c r="AK3974" i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O3980" i="1" s="1"/>
  <c r="AN3980" i="1" s="1"/>
  <c r="AG3980" i="1"/>
  <c r="AH3980" i="1"/>
  <c r="AI3980" i="1"/>
  <c r="AJ3980" i="1"/>
  <c r="AK3980" i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G3988" i="1"/>
  <c r="AH3988" i="1"/>
  <c r="AI3988" i="1"/>
  <c r="AJ3988" i="1"/>
  <c r="AK3988" i="1"/>
  <c r="AO3988" i="1"/>
  <c r="AN3988" i="1" s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O3996" i="1" s="1"/>
  <c r="AN3996" i="1" s="1"/>
  <c r="AG3996" i="1"/>
  <c r="AH3996" i="1"/>
  <c r="AI3996" i="1"/>
  <c r="AJ3996" i="1"/>
  <c r="AK3996" i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J124" i="2" l="1"/>
  <c r="J1466" i="2"/>
  <c r="J1500" i="2"/>
  <c r="BA350" i="1"/>
  <c r="BA342" i="1"/>
  <c r="BA1224" i="1"/>
  <c r="BA1209" i="1"/>
  <c r="BA3655" i="1"/>
  <c r="BA1333" i="1"/>
  <c r="BA1329" i="1"/>
  <c r="BA1326" i="1"/>
  <c r="BA1301" i="1"/>
  <c r="BA1297" i="1"/>
  <c r="BA1294" i="1"/>
  <c r="BA1269" i="1"/>
  <c r="BA1265" i="1"/>
  <c r="BA1262" i="1"/>
  <c r="BA1237" i="1"/>
  <c r="BA1233" i="1"/>
  <c r="BA1230" i="1"/>
  <c r="BA1216" i="1"/>
  <c r="BA1201" i="1"/>
  <c r="AN515" i="1"/>
  <c r="AN499" i="1"/>
  <c r="AN483" i="1"/>
  <c r="AN467" i="1"/>
  <c r="AN198" i="1"/>
  <c r="AN182" i="1"/>
  <c r="AN2439" i="1"/>
  <c r="AN2423" i="1"/>
  <c r="AN2407" i="1"/>
  <c r="AN2391" i="1"/>
  <c r="BA1317" i="1"/>
  <c r="BA1313" i="1"/>
  <c r="BA1310" i="1"/>
  <c r="BA1285" i="1"/>
  <c r="BA1281" i="1"/>
  <c r="BA1253" i="1"/>
  <c r="BA1249" i="1"/>
  <c r="BA1246" i="1"/>
  <c r="AN1099" i="1"/>
  <c r="AN878" i="1"/>
  <c r="AN862" i="1"/>
  <c r="AN846" i="1"/>
  <c r="AN830" i="1"/>
  <c r="AN814" i="1"/>
  <c r="AN812" i="1"/>
  <c r="AN796" i="1"/>
  <c r="AN780" i="1"/>
  <c r="AN764" i="1"/>
  <c r="AN662" i="1"/>
  <c r="AN646" i="1"/>
  <c r="AN363" i="1"/>
  <c r="AN192" i="1"/>
  <c r="BA3658" i="1"/>
  <c r="AN2437" i="1"/>
  <c r="AN2421" i="1"/>
  <c r="AN2405" i="1"/>
  <c r="AN2389" i="1"/>
  <c r="AN1093" i="1"/>
  <c r="AN872" i="1"/>
  <c r="AN856" i="1"/>
  <c r="AN840" i="1"/>
  <c r="AN824" i="1"/>
  <c r="AN806" i="1"/>
  <c r="AN790" i="1"/>
  <c r="AN774" i="1"/>
  <c r="AN758" i="1"/>
  <c r="BA681" i="1"/>
  <c r="AN660" i="1"/>
  <c r="AN644" i="1"/>
  <c r="AN517" i="1"/>
  <c r="AN501" i="1"/>
  <c r="AN485" i="1"/>
  <c r="AN469" i="1"/>
  <c r="AN357" i="1"/>
  <c r="BA3659" i="1"/>
  <c r="BA3654" i="1"/>
  <c r="BA1341" i="1"/>
  <c r="BA1337" i="1"/>
  <c r="BA1334" i="1"/>
  <c r="BA1325" i="1"/>
  <c r="BA1321" i="1"/>
  <c r="BA1318" i="1"/>
  <c r="BA1309" i="1"/>
  <c r="BA1305" i="1"/>
  <c r="BA1302" i="1"/>
  <c r="BA1293" i="1"/>
  <c r="BA1289" i="1"/>
  <c r="BA1286" i="1"/>
  <c r="BA1277" i="1"/>
  <c r="BA1273" i="1"/>
  <c r="BA1270" i="1"/>
  <c r="BA1261" i="1"/>
  <c r="BA1257" i="1"/>
  <c r="BA1254" i="1"/>
  <c r="BA1245" i="1"/>
  <c r="BA1241" i="1"/>
  <c r="BA1238" i="1"/>
  <c r="BA1229" i="1"/>
  <c r="BA1225" i="1"/>
  <c r="BA1208" i="1"/>
  <c r="BA808" i="1"/>
  <c r="BA349" i="1"/>
  <c r="AN202" i="1"/>
  <c r="AN194" i="1"/>
  <c r="AN186" i="1"/>
  <c r="AN2443" i="1"/>
  <c r="AN2435" i="1"/>
  <c r="AN2427" i="1"/>
  <c r="AN2419" i="1"/>
  <c r="AN2411" i="1"/>
  <c r="AN2403" i="1"/>
  <c r="AN2395" i="1"/>
  <c r="AN2387" i="1"/>
  <c r="BA1278" i="1"/>
  <c r="AN1105" i="1"/>
  <c r="AN1097" i="1"/>
  <c r="AN1089" i="1"/>
  <c r="AN884" i="1"/>
  <c r="AN876" i="1"/>
  <c r="AN868" i="1"/>
  <c r="AN860" i="1"/>
  <c r="AN852" i="1"/>
  <c r="AN844" i="1"/>
  <c r="AN836" i="1"/>
  <c r="AN828" i="1"/>
  <c r="AN820" i="1"/>
  <c r="AN810" i="1"/>
  <c r="AN802" i="1"/>
  <c r="AN794" i="1"/>
  <c r="AN786" i="1"/>
  <c r="AN778" i="1"/>
  <c r="AN770" i="1"/>
  <c r="AN762" i="1"/>
  <c r="AN754" i="1"/>
  <c r="AN658" i="1"/>
  <c r="AN650" i="1"/>
  <c r="AN642" i="1"/>
  <c r="AN521" i="1"/>
  <c r="AN513" i="1"/>
  <c r="AN505" i="1"/>
  <c r="AN497" i="1"/>
  <c r="AN489" i="1"/>
  <c r="AN481" i="1"/>
  <c r="AN473" i="1"/>
  <c r="AN465" i="1"/>
  <c r="AN361" i="1"/>
  <c r="AN353" i="1"/>
  <c r="AN2441" i="1"/>
  <c r="AN2433" i="1"/>
  <c r="AN2425" i="1"/>
  <c r="AN2417" i="1"/>
  <c r="AN2409" i="1"/>
  <c r="AN2401" i="1"/>
  <c r="AN2393" i="1"/>
  <c r="AN2385" i="1"/>
  <c r="BA1217" i="1"/>
  <c r="BA1200" i="1"/>
  <c r="AN1103" i="1"/>
  <c r="AN1095" i="1"/>
  <c r="AN1087" i="1"/>
  <c r="AN882" i="1"/>
  <c r="AN874" i="1"/>
  <c r="AN866" i="1"/>
  <c r="AN858" i="1"/>
  <c r="AN850" i="1"/>
  <c r="AN842" i="1"/>
  <c r="AN834" i="1"/>
  <c r="AN826" i="1"/>
  <c r="AN818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B1100" i="1"/>
  <c r="BC1100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1200" i="1"/>
  <c r="BC1200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BC1304" i="1"/>
  <c r="AX1303" i="1"/>
  <c r="BC1303" i="1"/>
  <c r="AX1300" i="1"/>
  <c r="BC1300" i="1"/>
  <c r="AX1299" i="1"/>
  <c r="BC1299" i="1"/>
  <c r="AX1296" i="1"/>
  <c r="BC1296" i="1"/>
  <c r="AX1295" i="1"/>
  <c r="BC1295" i="1"/>
  <c r="AX1292" i="1"/>
  <c r="BC1292" i="1"/>
  <c r="AX1291" i="1"/>
  <c r="BC1291" i="1"/>
  <c r="AX1288" i="1"/>
  <c r="BC1288" i="1"/>
  <c r="AX1287" i="1"/>
  <c r="BC1287" i="1"/>
  <c r="AX1284" i="1"/>
  <c r="BC1284" i="1"/>
  <c r="AX1283" i="1"/>
  <c r="BC1283" i="1"/>
  <c r="AX1280" i="1"/>
  <c r="BC1280" i="1"/>
  <c r="AX1279" i="1"/>
  <c r="BC1279" i="1"/>
  <c r="AX1276" i="1"/>
  <c r="BC1276" i="1"/>
  <c r="AX1275" i="1"/>
  <c r="BC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BC1191" i="1"/>
  <c r="AX1188" i="1"/>
  <c r="BC1188" i="1"/>
  <c r="AX1187" i="1"/>
  <c r="BC1187" i="1"/>
  <c r="AX1184" i="1"/>
  <c r="BC1184" i="1"/>
  <c r="AX1183" i="1"/>
  <c r="BC1183" i="1"/>
  <c r="AX1180" i="1"/>
  <c r="BC1180" i="1"/>
  <c r="AX1179" i="1"/>
  <c r="BC1179" i="1"/>
  <c r="AX1176" i="1"/>
  <c r="BC1176" i="1"/>
  <c r="AX1175" i="1"/>
  <c r="BC1175" i="1"/>
  <c r="AX1172" i="1"/>
  <c r="BC1172" i="1"/>
  <c r="AX1171" i="1"/>
  <c r="BC1171" i="1"/>
  <c r="AX1168" i="1"/>
  <c r="BC1168" i="1"/>
  <c r="AX1167" i="1"/>
  <c r="BC1167" i="1"/>
  <c r="AX1164" i="1"/>
  <c r="BC1164" i="1"/>
  <c r="AX1163" i="1"/>
  <c r="BC1163" i="1"/>
  <c r="AX1160" i="1"/>
  <c r="BC1160" i="1"/>
  <c r="AX1159" i="1"/>
  <c r="BC1159" i="1"/>
  <c r="AX1156" i="1"/>
  <c r="BC1156" i="1"/>
  <c r="AX1155" i="1"/>
  <c r="BC1155" i="1"/>
  <c r="AX1152" i="1"/>
  <c r="BC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BC1306" i="1"/>
  <c r="AX1305" i="1"/>
  <c r="BC1305" i="1"/>
  <c r="AX1302" i="1"/>
  <c r="BC1302" i="1"/>
  <c r="AX1301" i="1"/>
  <c r="BC1301" i="1"/>
  <c r="AX1298" i="1"/>
  <c r="BC1298" i="1"/>
  <c r="AX1297" i="1"/>
  <c r="BC1297" i="1"/>
  <c r="AX1294" i="1"/>
  <c r="BC1294" i="1"/>
  <c r="AX1293" i="1"/>
  <c r="BC1293" i="1"/>
  <c r="AX1290" i="1"/>
  <c r="BC1290" i="1"/>
  <c r="AX1289" i="1"/>
  <c r="BC1289" i="1"/>
  <c r="AX1286" i="1"/>
  <c r="BC1286" i="1"/>
  <c r="AX1285" i="1"/>
  <c r="BC1285" i="1"/>
  <c r="AX1282" i="1"/>
  <c r="BC1282" i="1"/>
  <c r="AX1281" i="1"/>
  <c r="BC1281" i="1"/>
  <c r="AX1278" i="1"/>
  <c r="BC1278" i="1"/>
  <c r="AX1277" i="1"/>
  <c r="BC1277" i="1"/>
  <c r="AX1274" i="1"/>
  <c r="BC1274" i="1"/>
  <c r="AX1273" i="1"/>
  <c r="BC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BC1205" i="1"/>
  <c r="AX1203" i="1"/>
  <c r="BC1203" i="1"/>
  <c r="AX1201" i="1"/>
  <c r="BC1201" i="1"/>
  <c r="AX1199" i="1"/>
  <c r="BC1199" i="1"/>
  <c r="AX1197" i="1"/>
  <c r="BC1197" i="1"/>
  <c r="AX1194" i="1"/>
  <c r="BC1194" i="1"/>
  <c r="AX1193" i="1"/>
  <c r="BC1193" i="1"/>
  <c r="AX1190" i="1"/>
  <c r="BC1190" i="1"/>
  <c r="AX1189" i="1"/>
  <c r="BC1189" i="1"/>
  <c r="AX1186" i="1"/>
  <c r="BC1186" i="1"/>
  <c r="AX1185" i="1"/>
  <c r="BC1185" i="1"/>
  <c r="BC1132" i="1"/>
  <c r="AX1132" i="1"/>
  <c r="AX1131" i="1"/>
  <c r="BC1131" i="1"/>
  <c r="AX1130" i="1"/>
  <c r="BC1130" i="1"/>
  <c r="AX1129" i="1"/>
  <c r="BC1129" i="1"/>
  <c r="AX1128" i="1"/>
  <c r="BC1128" i="1"/>
  <c r="AX1127" i="1"/>
  <c r="BC1127" i="1"/>
  <c r="AX1126" i="1"/>
  <c r="BC1126" i="1"/>
  <c r="AX1125" i="1"/>
  <c r="BC1125" i="1"/>
  <c r="AX1124" i="1"/>
  <c r="BC1124" i="1"/>
  <c r="AX1123" i="1"/>
  <c r="BC1123" i="1"/>
  <c r="AX1122" i="1"/>
  <c r="BC1122" i="1"/>
  <c r="AX1121" i="1"/>
  <c r="BC1121" i="1"/>
  <c r="AX1120" i="1"/>
  <c r="BC1120" i="1"/>
  <c r="AX1119" i="1"/>
  <c r="BC1119" i="1"/>
  <c r="AX1118" i="1"/>
  <c r="BC1118" i="1"/>
  <c r="AX1117" i="1"/>
  <c r="BC1117" i="1"/>
  <c r="AX1099" i="1"/>
  <c r="BC1099" i="1"/>
  <c r="AX1098" i="1"/>
  <c r="BC1098" i="1"/>
  <c r="AX1097" i="1"/>
  <c r="BC1097" i="1"/>
  <c r="AX1096" i="1"/>
  <c r="BC1096" i="1"/>
  <c r="AX1095" i="1"/>
  <c r="BC1095" i="1"/>
  <c r="AX1094" i="1"/>
  <c r="BC1094" i="1"/>
  <c r="AX1093" i="1"/>
  <c r="BC1093" i="1"/>
  <c r="AX1092" i="1"/>
  <c r="BC1092" i="1"/>
  <c r="AX1091" i="1"/>
  <c r="BC1091" i="1"/>
  <c r="AX1090" i="1"/>
  <c r="BC1090" i="1"/>
  <c r="AX1089" i="1"/>
  <c r="BC1089" i="1"/>
  <c r="AX1088" i="1"/>
  <c r="BC1088" i="1"/>
  <c r="AX1087" i="1"/>
  <c r="BC1087" i="1"/>
  <c r="AX1086" i="1"/>
  <c r="BC1086" i="1"/>
  <c r="AX1085" i="1"/>
  <c r="BC1085" i="1"/>
  <c r="AX1076" i="1"/>
  <c r="BC1076" i="1"/>
  <c r="AX1075" i="1"/>
  <c r="BC1075" i="1"/>
  <c r="AX1072" i="1"/>
  <c r="BC1072" i="1"/>
  <c r="AX1071" i="1"/>
  <c r="BC1071" i="1"/>
  <c r="AX1068" i="1"/>
  <c r="BC1068" i="1"/>
  <c r="AX1067" i="1"/>
  <c r="BC1067" i="1"/>
  <c r="AX1064" i="1"/>
  <c r="BC1064" i="1"/>
  <c r="AX1063" i="1"/>
  <c r="BC1063" i="1"/>
  <c r="AX1060" i="1"/>
  <c r="BC1060" i="1"/>
  <c r="AX1059" i="1"/>
  <c r="BC1059" i="1"/>
  <c r="AX1056" i="1"/>
  <c r="BC1056" i="1"/>
  <c r="AX1055" i="1"/>
  <c r="BC1055" i="1"/>
  <c r="AX1052" i="1"/>
  <c r="BC1052" i="1"/>
  <c r="AX1051" i="1"/>
  <c r="BC1051" i="1"/>
  <c r="AX1048" i="1"/>
  <c r="BC1048" i="1"/>
  <c r="AX1047" i="1"/>
  <c r="BC1047" i="1"/>
  <c r="AX1044" i="1"/>
  <c r="BC1044" i="1"/>
  <c r="AX1043" i="1"/>
  <c r="BC1043" i="1"/>
  <c r="AX1040" i="1"/>
  <c r="BC1040" i="1"/>
  <c r="AX1039" i="1"/>
  <c r="BC1039" i="1"/>
  <c r="AX1036" i="1"/>
  <c r="BC1036" i="1"/>
  <c r="AX1035" i="1"/>
  <c r="BC1035" i="1"/>
  <c r="AX1032" i="1"/>
  <c r="BC1032" i="1"/>
  <c r="AX1031" i="1"/>
  <c r="BC1031" i="1"/>
  <c r="AX1028" i="1"/>
  <c r="BC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BC1015" i="1"/>
  <c r="AX1012" i="1"/>
  <c r="BC1012" i="1"/>
  <c r="AX1011" i="1"/>
  <c r="BC1011" i="1"/>
  <c r="AX1008" i="1"/>
  <c r="BC1008" i="1"/>
  <c r="AX1007" i="1"/>
  <c r="BC1007" i="1"/>
  <c r="AX1004" i="1"/>
  <c r="BC1004" i="1"/>
  <c r="AX1003" i="1"/>
  <c r="BC1003" i="1"/>
  <c r="AX1000" i="1"/>
  <c r="BC1000" i="1"/>
  <c r="AX999" i="1"/>
  <c r="BC999" i="1"/>
  <c r="AX996" i="1"/>
  <c r="BC996" i="1"/>
  <c r="AX995" i="1"/>
  <c r="BC995" i="1"/>
  <c r="AX992" i="1"/>
  <c r="BC992" i="1"/>
  <c r="AX991" i="1"/>
  <c r="BC991" i="1"/>
  <c r="AX988" i="1"/>
  <c r="BC988" i="1"/>
  <c r="AX987" i="1"/>
  <c r="BC987" i="1"/>
  <c r="AX984" i="1"/>
  <c r="BC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BC967" i="1"/>
  <c r="AX964" i="1"/>
  <c r="BC964" i="1"/>
  <c r="AX963" i="1"/>
  <c r="BC963" i="1"/>
  <c r="AX960" i="1"/>
  <c r="BC960" i="1"/>
  <c r="AX959" i="1"/>
  <c r="BC959" i="1"/>
  <c r="AX956" i="1"/>
  <c r="BC956" i="1"/>
  <c r="AX955" i="1"/>
  <c r="BC955" i="1"/>
  <c r="AX952" i="1"/>
  <c r="BC952" i="1"/>
  <c r="AX951" i="1"/>
  <c r="BC951" i="1"/>
  <c r="AX948" i="1"/>
  <c r="BC948" i="1"/>
  <c r="AX947" i="1"/>
  <c r="BC947" i="1"/>
  <c r="AX944" i="1"/>
  <c r="BC944" i="1"/>
  <c r="AX943" i="1"/>
  <c r="BC943" i="1"/>
  <c r="AX940" i="1"/>
  <c r="BC940" i="1"/>
  <c r="AX939" i="1"/>
  <c r="BC939" i="1"/>
  <c r="AX936" i="1"/>
  <c r="BC936" i="1"/>
  <c r="AX935" i="1"/>
  <c r="BC935" i="1"/>
  <c r="AX932" i="1"/>
  <c r="BC932" i="1"/>
  <c r="AX931" i="1"/>
  <c r="BC931" i="1"/>
  <c r="AX928" i="1"/>
  <c r="BC928" i="1"/>
  <c r="AX927" i="1"/>
  <c r="BC927" i="1"/>
  <c r="AX924" i="1"/>
  <c r="BC924" i="1"/>
  <c r="AX923" i="1"/>
  <c r="BC923" i="1"/>
  <c r="AX920" i="1"/>
  <c r="BC920" i="1"/>
  <c r="AX919" i="1"/>
  <c r="BC919" i="1"/>
  <c r="AX916" i="1"/>
  <c r="BC916" i="1"/>
  <c r="AX915" i="1"/>
  <c r="BC915" i="1"/>
  <c r="AX912" i="1"/>
  <c r="BC912" i="1"/>
  <c r="AX911" i="1"/>
  <c r="BC911" i="1"/>
  <c r="AX908" i="1"/>
  <c r="BC908" i="1"/>
  <c r="AX907" i="1"/>
  <c r="BC907" i="1"/>
  <c r="AX904" i="1"/>
  <c r="BC904" i="1"/>
  <c r="AX903" i="1"/>
  <c r="BC903" i="1"/>
  <c r="AX900" i="1"/>
  <c r="BC900" i="1"/>
  <c r="AX899" i="1"/>
  <c r="BC899" i="1"/>
  <c r="AX896" i="1"/>
  <c r="BC896" i="1"/>
  <c r="AX895" i="1"/>
  <c r="BC895" i="1"/>
  <c r="AX892" i="1"/>
  <c r="BC892" i="1"/>
  <c r="AX891" i="1"/>
  <c r="BC891" i="1"/>
  <c r="AX888" i="1"/>
  <c r="BC888" i="1"/>
  <c r="AX887" i="1"/>
  <c r="BC887" i="1"/>
  <c r="AX875" i="1"/>
  <c r="BC875" i="1"/>
  <c r="AX874" i="1"/>
  <c r="BC874" i="1"/>
  <c r="AX873" i="1"/>
  <c r="BC873" i="1"/>
  <c r="AX872" i="1"/>
  <c r="BC872" i="1"/>
  <c r="AX871" i="1"/>
  <c r="BC871" i="1"/>
  <c r="AX870" i="1"/>
  <c r="BC870" i="1"/>
  <c r="AX869" i="1"/>
  <c r="BC869" i="1"/>
  <c r="AX868" i="1"/>
  <c r="BC868" i="1"/>
  <c r="AX867" i="1"/>
  <c r="BC867" i="1"/>
  <c r="AX866" i="1"/>
  <c r="BC866" i="1"/>
  <c r="AX865" i="1"/>
  <c r="BC865" i="1"/>
  <c r="AX864" i="1"/>
  <c r="BC864" i="1"/>
  <c r="AX863" i="1"/>
  <c r="BC863" i="1"/>
  <c r="AX862" i="1"/>
  <c r="BC862" i="1"/>
  <c r="AX861" i="1"/>
  <c r="BC861" i="1"/>
  <c r="AX860" i="1"/>
  <c r="BC860" i="1"/>
  <c r="AX843" i="1"/>
  <c r="BC843" i="1"/>
  <c r="AX842" i="1"/>
  <c r="BC842" i="1"/>
  <c r="AX841" i="1"/>
  <c r="BC841" i="1"/>
  <c r="AX840" i="1"/>
  <c r="BC840" i="1"/>
  <c r="AX839" i="1"/>
  <c r="BC839" i="1"/>
  <c r="AX838" i="1"/>
  <c r="BC838" i="1"/>
  <c r="AX837" i="1"/>
  <c r="BC837" i="1"/>
  <c r="AX836" i="1"/>
  <c r="BC836" i="1"/>
  <c r="AX835" i="1"/>
  <c r="BC835" i="1"/>
  <c r="AX834" i="1"/>
  <c r="BC834" i="1"/>
  <c r="AX833" i="1"/>
  <c r="BC833" i="1"/>
  <c r="AX832" i="1"/>
  <c r="BC832" i="1"/>
  <c r="AX831" i="1"/>
  <c r="BC831" i="1"/>
  <c r="AX830" i="1"/>
  <c r="BC830" i="1"/>
  <c r="AX829" i="1"/>
  <c r="BC829" i="1"/>
  <c r="AX828" i="1"/>
  <c r="BC828" i="1"/>
  <c r="AX811" i="1"/>
  <c r="BC811" i="1"/>
  <c r="AX810" i="1"/>
  <c r="BC810" i="1"/>
  <c r="AX809" i="1"/>
  <c r="BC809" i="1"/>
  <c r="AX808" i="1"/>
  <c r="BC808" i="1"/>
  <c r="AX807" i="1"/>
  <c r="BC807" i="1"/>
  <c r="AX806" i="1"/>
  <c r="BC806" i="1"/>
  <c r="AX805" i="1"/>
  <c r="BC805" i="1"/>
  <c r="AX804" i="1"/>
  <c r="BC804" i="1"/>
  <c r="AX803" i="1"/>
  <c r="BC803" i="1"/>
  <c r="AX802" i="1"/>
  <c r="BC802" i="1"/>
  <c r="AX801" i="1"/>
  <c r="BC801" i="1"/>
  <c r="AX800" i="1"/>
  <c r="BC800" i="1"/>
  <c r="AX799" i="1"/>
  <c r="BC799" i="1"/>
  <c r="AX798" i="1"/>
  <c r="BC798" i="1"/>
  <c r="AX797" i="1"/>
  <c r="BC797" i="1"/>
  <c r="AX796" i="1"/>
  <c r="BC796" i="1"/>
  <c r="AX779" i="1"/>
  <c r="BC779" i="1"/>
  <c r="AX778" i="1"/>
  <c r="BC778" i="1"/>
  <c r="AX777" i="1"/>
  <c r="BC777" i="1"/>
  <c r="AX776" i="1"/>
  <c r="BC776" i="1"/>
  <c r="AX775" i="1"/>
  <c r="BC775" i="1"/>
  <c r="AX774" i="1"/>
  <c r="BC774" i="1"/>
  <c r="AX773" i="1"/>
  <c r="BC773" i="1"/>
  <c r="AX772" i="1"/>
  <c r="BC772" i="1"/>
  <c r="AX771" i="1"/>
  <c r="BC771" i="1"/>
  <c r="AX770" i="1"/>
  <c r="BC770" i="1"/>
  <c r="AX769" i="1"/>
  <c r="BC769" i="1"/>
  <c r="AX768" i="1"/>
  <c r="BC768" i="1"/>
  <c r="AX767" i="1"/>
  <c r="BC767" i="1"/>
  <c r="AX766" i="1"/>
  <c r="BC766" i="1"/>
  <c r="AX765" i="1"/>
  <c r="BC765" i="1"/>
  <c r="AX764" i="1"/>
  <c r="BC764" i="1"/>
  <c r="AX747" i="1"/>
  <c r="BC747" i="1"/>
  <c r="AX746" i="1"/>
  <c r="BC746" i="1"/>
  <c r="AX745" i="1"/>
  <c r="BC745" i="1"/>
  <c r="AX744" i="1"/>
  <c r="BC744" i="1"/>
  <c r="AX743" i="1"/>
  <c r="BC743" i="1"/>
  <c r="AX742" i="1"/>
  <c r="BC742" i="1"/>
  <c r="AX741" i="1"/>
  <c r="BC741" i="1"/>
  <c r="AX740" i="1"/>
  <c r="BC740" i="1"/>
  <c r="AX739" i="1"/>
  <c r="BC739" i="1"/>
  <c r="AX738" i="1"/>
  <c r="BC738" i="1"/>
  <c r="AX737" i="1"/>
  <c r="BC737" i="1"/>
  <c r="AX736" i="1"/>
  <c r="BC736" i="1"/>
  <c r="AX735" i="1"/>
  <c r="BC735" i="1"/>
  <c r="AX734" i="1"/>
  <c r="BC734" i="1"/>
  <c r="AX733" i="1"/>
  <c r="BC733" i="1"/>
  <c r="AX732" i="1"/>
  <c r="BC732" i="1"/>
  <c r="AX715" i="1"/>
  <c r="BC715" i="1"/>
  <c r="AX714" i="1"/>
  <c r="BC714" i="1"/>
  <c r="AX713" i="1"/>
  <c r="BC713" i="1"/>
  <c r="AX712" i="1"/>
  <c r="BC712" i="1"/>
  <c r="AX711" i="1"/>
  <c r="BC711" i="1"/>
  <c r="AX710" i="1"/>
  <c r="BC710" i="1"/>
  <c r="AX709" i="1"/>
  <c r="BC709" i="1"/>
  <c r="AX708" i="1"/>
  <c r="BC708" i="1"/>
  <c r="AX707" i="1"/>
  <c r="BC707" i="1"/>
  <c r="AX706" i="1"/>
  <c r="BC706" i="1"/>
  <c r="AX705" i="1"/>
  <c r="BC705" i="1"/>
  <c r="AX704" i="1"/>
  <c r="BC704" i="1"/>
  <c r="AX703" i="1"/>
  <c r="BC703" i="1"/>
  <c r="AX702" i="1"/>
  <c r="BC702" i="1"/>
  <c r="AX701" i="1"/>
  <c r="BC701" i="1"/>
  <c r="AX700" i="1"/>
  <c r="BC700" i="1"/>
  <c r="AX683" i="1"/>
  <c r="BC683" i="1"/>
  <c r="AX682" i="1"/>
  <c r="BC682" i="1"/>
  <c r="AX681" i="1"/>
  <c r="BC681" i="1"/>
  <c r="AX680" i="1"/>
  <c r="BC680" i="1"/>
  <c r="AX679" i="1"/>
  <c r="BC679" i="1"/>
  <c r="AX678" i="1"/>
  <c r="BC678" i="1"/>
  <c r="AX677" i="1"/>
  <c r="BC677" i="1"/>
  <c r="AX676" i="1"/>
  <c r="BC676" i="1"/>
  <c r="AX675" i="1"/>
  <c r="BC675" i="1"/>
  <c r="AX674" i="1"/>
  <c r="BC674" i="1"/>
  <c r="AX673" i="1"/>
  <c r="BC673" i="1"/>
  <c r="AX672" i="1"/>
  <c r="BC672" i="1"/>
  <c r="AX671" i="1"/>
  <c r="BC671" i="1"/>
  <c r="AX670" i="1"/>
  <c r="BC670" i="1"/>
  <c r="AX669" i="1"/>
  <c r="BC669" i="1"/>
  <c r="AX668" i="1"/>
  <c r="BC668" i="1"/>
  <c r="AX651" i="1"/>
  <c r="BC651" i="1"/>
  <c r="AX650" i="1"/>
  <c r="BC650" i="1"/>
  <c r="AX649" i="1"/>
  <c r="BC649" i="1"/>
  <c r="AX648" i="1"/>
  <c r="BC648" i="1"/>
  <c r="AX647" i="1"/>
  <c r="BC647" i="1"/>
  <c r="AX646" i="1"/>
  <c r="BC646" i="1"/>
  <c r="AX645" i="1"/>
  <c r="BC645" i="1"/>
  <c r="AX644" i="1"/>
  <c r="BC644" i="1"/>
  <c r="AX643" i="1"/>
  <c r="BC643" i="1"/>
  <c r="AX642" i="1"/>
  <c r="BC642" i="1"/>
  <c r="AX641" i="1"/>
  <c r="BC641" i="1"/>
  <c r="AX640" i="1"/>
  <c r="BC640" i="1"/>
  <c r="AX639" i="1"/>
  <c r="BC639" i="1"/>
  <c r="AX638" i="1"/>
  <c r="BC638" i="1"/>
  <c r="AX635" i="1"/>
  <c r="BC635" i="1"/>
  <c r="AX634" i="1"/>
  <c r="BC634" i="1"/>
  <c r="AX631" i="1"/>
  <c r="BC631" i="1"/>
  <c r="AX630" i="1"/>
  <c r="BC630" i="1"/>
  <c r="AX627" i="1"/>
  <c r="BC627" i="1"/>
  <c r="AX626" i="1"/>
  <c r="BC626" i="1"/>
  <c r="AX623" i="1"/>
  <c r="BC623" i="1"/>
  <c r="AX622" i="1"/>
  <c r="BC622" i="1"/>
  <c r="AX619" i="1"/>
  <c r="BC619" i="1"/>
  <c r="AX618" i="1"/>
  <c r="BC618" i="1"/>
  <c r="AX615" i="1"/>
  <c r="BC615" i="1"/>
  <c r="AX614" i="1"/>
  <c r="BC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BC1182" i="1"/>
  <c r="AX1181" i="1"/>
  <c r="BC1181" i="1"/>
  <c r="AX1178" i="1"/>
  <c r="BC1178" i="1"/>
  <c r="AX1177" i="1"/>
  <c r="BC1177" i="1"/>
  <c r="AX1174" i="1"/>
  <c r="BC1174" i="1"/>
  <c r="AX1173" i="1"/>
  <c r="BC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BC1161" i="1"/>
  <c r="AX1158" i="1"/>
  <c r="BC1158" i="1"/>
  <c r="AX1157" i="1"/>
  <c r="BC1157" i="1"/>
  <c r="AX1154" i="1"/>
  <c r="BC1154" i="1"/>
  <c r="AX1153" i="1"/>
  <c r="BC1153" i="1"/>
  <c r="AX1150" i="1"/>
  <c r="BC1150" i="1"/>
  <c r="AX1149" i="1"/>
  <c r="BC1149" i="1"/>
  <c r="AX1146" i="1"/>
  <c r="BC1146" i="1"/>
  <c r="AX1145" i="1"/>
  <c r="BC1145" i="1"/>
  <c r="AX1144" i="1"/>
  <c r="BC1144" i="1"/>
  <c r="AX1143" i="1"/>
  <c r="BC1143" i="1"/>
  <c r="AX1142" i="1"/>
  <c r="BC1142" i="1"/>
  <c r="AX1141" i="1"/>
  <c r="BC1141" i="1"/>
  <c r="AX1140" i="1"/>
  <c r="BC1140" i="1"/>
  <c r="AX1139" i="1"/>
  <c r="BC1139" i="1"/>
  <c r="AX1138" i="1"/>
  <c r="BC1138" i="1"/>
  <c r="AX1137" i="1"/>
  <c r="BC1137" i="1"/>
  <c r="AX1136" i="1"/>
  <c r="BC1136" i="1"/>
  <c r="AX1135" i="1"/>
  <c r="BC1135" i="1"/>
  <c r="AX1134" i="1"/>
  <c r="BC1134" i="1"/>
  <c r="AX1133" i="1"/>
  <c r="BC1133" i="1"/>
  <c r="AX1115" i="1"/>
  <c r="BC1115" i="1"/>
  <c r="AX1114" i="1"/>
  <c r="BC1114" i="1"/>
  <c r="AX1113" i="1"/>
  <c r="BC1113" i="1"/>
  <c r="AX1112" i="1"/>
  <c r="BC1112" i="1"/>
  <c r="AX1111" i="1"/>
  <c r="BC1111" i="1"/>
  <c r="AX1110" i="1"/>
  <c r="BC1110" i="1"/>
  <c r="AX1109" i="1"/>
  <c r="BC1109" i="1"/>
  <c r="AX1108" i="1"/>
  <c r="BC1108" i="1"/>
  <c r="AX1107" i="1"/>
  <c r="BC1107" i="1"/>
  <c r="AX1106" i="1"/>
  <c r="BC1106" i="1"/>
  <c r="AX1105" i="1"/>
  <c r="BC1105" i="1"/>
  <c r="AX1104" i="1"/>
  <c r="BC1104" i="1"/>
  <c r="AX1103" i="1"/>
  <c r="BC1103" i="1"/>
  <c r="AX1102" i="1"/>
  <c r="BC1102" i="1"/>
  <c r="AX1101" i="1"/>
  <c r="BC1101" i="1"/>
  <c r="AX1083" i="1"/>
  <c r="BC1083" i="1"/>
  <c r="AX1082" i="1"/>
  <c r="BC1082" i="1"/>
  <c r="AX1081" i="1"/>
  <c r="BC1081" i="1"/>
  <c r="AX1080" i="1"/>
  <c r="BC1080" i="1"/>
  <c r="AX1079" i="1"/>
  <c r="BC1079" i="1"/>
  <c r="AX1078" i="1"/>
  <c r="BC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BC1065" i="1"/>
  <c r="AX1062" i="1"/>
  <c r="BC1062" i="1"/>
  <c r="AX1061" i="1"/>
  <c r="BC1061" i="1"/>
  <c r="AX1058" i="1"/>
  <c r="BC1058" i="1"/>
  <c r="AX1057" i="1"/>
  <c r="BC1057" i="1"/>
  <c r="AX1054" i="1"/>
  <c r="BC1054" i="1"/>
  <c r="AX1053" i="1"/>
  <c r="BC1053" i="1"/>
  <c r="AX1050" i="1"/>
  <c r="BC1050" i="1"/>
  <c r="AX1049" i="1"/>
  <c r="BC1049" i="1"/>
  <c r="AX1046" i="1"/>
  <c r="BC1046" i="1"/>
  <c r="AX1045" i="1"/>
  <c r="BC1045" i="1"/>
  <c r="AX1042" i="1"/>
  <c r="BC1042" i="1"/>
  <c r="AX1041" i="1"/>
  <c r="BC1041" i="1"/>
  <c r="AX1038" i="1"/>
  <c r="BC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BC1025" i="1"/>
  <c r="AX1022" i="1"/>
  <c r="BC1022" i="1"/>
  <c r="AX1021" i="1"/>
  <c r="BC1021" i="1"/>
  <c r="AX1018" i="1"/>
  <c r="BC1018" i="1"/>
  <c r="AX1017" i="1"/>
  <c r="BC1017" i="1"/>
  <c r="AX1014" i="1"/>
  <c r="BC1014" i="1"/>
  <c r="AX1013" i="1"/>
  <c r="BC1013" i="1"/>
  <c r="AX1010" i="1"/>
  <c r="BC1010" i="1"/>
  <c r="AX1009" i="1"/>
  <c r="BC1009" i="1"/>
  <c r="AX1006" i="1"/>
  <c r="BC1006" i="1"/>
  <c r="AX1005" i="1"/>
  <c r="BC1005" i="1"/>
  <c r="AX1002" i="1"/>
  <c r="BC1002" i="1"/>
  <c r="AX1001" i="1"/>
  <c r="BC1001" i="1"/>
  <c r="AX998" i="1"/>
  <c r="BC998" i="1"/>
  <c r="AX997" i="1"/>
  <c r="BC997" i="1"/>
  <c r="AX994" i="1"/>
  <c r="BC994" i="1"/>
  <c r="AX993" i="1"/>
  <c r="BC993" i="1"/>
  <c r="AX990" i="1"/>
  <c r="BC990" i="1"/>
  <c r="AX989" i="1"/>
  <c r="BC989" i="1"/>
  <c r="AX986" i="1"/>
  <c r="BC986" i="1"/>
  <c r="AX985" i="1"/>
  <c r="BC985" i="1"/>
  <c r="AX982" i="1"/>
  <c r="BC982" i="1"/>
  <c r="AX981" i="1"/>
  <c r="BC981" i="1"/>
  <c r="AX978" i="1"/>
  <c r="BC978" i="1"/>
  <c r="AX977" i="1"/>
  <c r="BC977" i="1"/>
  <c r="AX974" i="1"/>
  <c r="BC974" i="1"/>
  <c r="AX973" i="1"/>
  <c r="BC973" i="1"/>
  <c r="AX970" i="1"/>
  <c r="BC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BC953" i="1"/>
  <c r="AX950" i="1"/>
  <c r="BC950" i="1"/>
  <c r="AX949" i="1"/>
  <c r="BC949" i="1"/>
  <c r="AX946" i="1"/>
  <c r="BC946" i="1"/>
  <c r="AX945" i="1"/>
  <c r="BC945" i="1"/>
  <c r="AX942" i="1"/>
  <c r="BC942" i="1"/>
  <c r="AX941" i="1"/>
  <c r="BC941" i="1"/>
  <c r="AX938" i="1"/>
  <c r="BC938" i="1"/>
  <c r="AX937" i="1"/>
  <c r="BC937" i="1"/>
  <c r="AX934" i="1"/>
  <c r="BC934" i="1"/>
  <c r="AX933" i="1"/>
  <c r="BC933" i="1"/>
  <c r="AX930" i="1"/>
  <c r="BC930" i="1"/>
  <c r="AX929" i="1"/>
  <c r="BC929" i="1"/>
  <c r="AX926" i="1"/>
  <c r="BC926" i="1"/>
  <c r="AX925" i="1"/>
  <c r="BC925" i="1"/>
  <c r="AX922" i="1"/>
  <c r="BC922" i="1"/>
  <c r="AX921" i="1"/>
  <c r="BC921" i="1"/>
  <c r="AX918" i="1"/>
  <c r="BC918" i="1"/>
  <c r="AX917" i="1"/>
  <c r="BC917" i="1"/>
  <c r="AX914" i="1"/>
  <c r="BC914" i="1"/>
  <c r="AX913" i="1"/>
  <c r="BC913" i="1"/>
  <c r="AX910" i="1"/>
  <c r="BC910" i="1"/>
  <c r="AX909" i="1"/>
  <c r="BC909" i="1"/>
  <c r="AX906" i="1"/>
  <c r="BC906" i="1"/>
  <c r="AX905" i="1"/>
  <c r="BC905" i="1"/>
  <c r="AX902" i="1"/>
  <c r="BC902" i="1"/>
  <c r="AX901" i="1"/>
  <c r="BC901" i="1"/>
  <c r="AX898" i="1"/>
  <c r="BC898" i="1"/>
  <c r="AX897" i="1"/>
  <c r="BC897" i="1"/>
  <c r="AX894" i="1"/>
  <c r="BC894" i="1"/>
  <c r="AX893" i="1"/>
  <c r="BC893" i="1"/>
  <c r="AX890" i="1"/>
  <c r="BC890" i="1"/>
  <c r="AX889" i="1"/>
  <c r="BC889" i="1"/>
  <c r="AX886" i="1"/>
  <c r="BC886" i="1"/>
  <c r="AX885" i="1"/>
  <c r="BC885" i="1"/>
  <c r="AX884" i="1"/>
  <c r="BC884" i="1"/>
  <c r="AX883" i="1"/>
  <c r="BC883" i="1"/>
  <c r="AX882" i="1"/>
  <c r="BC882" i="1"/>
  <c r="AX881" i="1"/>
  <c r="BC881" i="1"/>
  <c r="AX880" i="1"/>
  <c r="BC880" i="1"/>
  <c r="AX879" i="1"/>
  <c r="BC879" i="1"/>
  <c r="AX878" i="1"/>
  <c r="BC878" i="1"/>
  <c r="AX877" i="1"/>
  <c r="BC877" i="1"/>
  <c r="AX876" i="1"/>
  <c r="BC876" i="1"/>
  <c r="AX859" i="1"/>
  <c r="BC859" i="1"/>
  <c r="AX858" i="1"/>
  <c r="BC858" i="1"/>
  <c r="AX857" i="1"/>
  <c r="BC857" i="1"/>
  <c r="AX856" i="1"/>
  <c r="BC856" i="1"/>
  <c r="AX855" i="1"/>
  <c r="BC855" i="1"/>
  <c r="AX854" i="1"/>
  <c r="BC854" i="1"/>
  <c r="AX853" i="1"/>
  <c r="BC853" i="1"/>
  <c r="AX852" i="1"/>
  <c r="BC852" i="1"/>
  <c r="AX851" i="1"/>
  <c r="BC851" i="1"/>
  <c r="AX850" i="1"/>
  <c r="BC850" i="1"/>
  <c r="AX849" i="1"/>
  <c r="BC849" i="1"/>
  <c r="AX848" i="1"/>
  <c r="BC848" i="1"/>
  <c r="AX847" i="1"/>
  <c r="BC847" i="1"/>
  <c r="AX846" i="1"/>
  <c r="BC846" i="1"/>
  <c r="AX845" i="1"/>
  <c r="BC845" i="1"/>
  <c r="AX844" i="1"/>
  <c r="BC844" i="1"/>
  <c r="AX827" i="1"/>
  <c r="BC827" i="1"/>
  <c r="AX826" i="1"/>
  <c r="BC826" i="1"/>
  <c r="AX825" i="1"/>
  <c r="BC825" i="1"/>
  <c r="AX824" i="1"/>
  <c r="BC824" i="1"/>
  <c r="AX823" i="1"/>
  <c r="BC823" i="1"/>
  <c r="AX822" i="1"/>
  <c r="BC822" i="1"/>
  <c r="AX821" i="1"/>
  <c r="BC821" i="1"/>
  <c r="AX820" i="1"/>
  <c r="BC820" i="1"/>
  <c r="AX819" i="1"/>
  <c r="BC819" i="1"/>
  <c r="AX818" i="1"/>
  <c r="BC818" i="1"/>
  <c r="AX817" i="1"/>
  <c r="BC817" i="1"/>
  <c r="AX816" i="1"/>
  <c r="BC816" i="1"/>
  <c r="AX815" i="1"/>
  <c r="BC815" i="1"/>
  <c r="AX814" i="1"/>
  <c r="BC814" i="1"/>
  <c r="AX813" i="1"/>
  <c r="BC813" i="1"/>
  <c r="AX812" i="1"/>
  <c r="BC812" i="1"/>
  <c r="AX795" i="1"/>
  <c r="BC795" i="1"/>
  <c r="AX794" i="1"/>
  <c r="BC794" i="1"/>
  <c r="AX793" i="1"/>
  <c r="BC793" i="1"/>
  <c r="AX792" i="1"/>
  <c r="BC792" i="1"/>
  <c r="AX791" i="1"/>
  <c r="BC791" i="1"/>
  <c r="AX790" i="1"/>
  <c r="BC790" i="1"/>
  <c r="AX789" i="1"/>
  <c r="BC789" i="1"/>
  <c r="AX788" i="1"/>
  <c r="BC788" i="1"/>
  <c r="AX787" i="1"/>
  <c r="BC787" i="1"/>
  <c r="AX786" i="1"/>
  <c r="BC786" i="1"/>
  <c r="AX785" i="1"/>
  <c r="BC785" i="1"/>
  <c r="AX784" i="1"/>
  <c r="BC784" i="1"/>
  <c r="AX783" i="1"/>
  <c r="BC783" i="1"/>
  <c r="AX782" i="1"/>
  <c r="BC782" i="1"/>
  <c r="AX781" i="1"/>
  <c r="BC781" i="1"/>
  <c r="AX780" i="1"/>
  <c r="BC780" i="1"/>
  <c r="AX763" i="1"/>
  <c r="BC763" i="1"/>
  <c r="AX762" i="1"/>
  <c r="BC762" i="1"/>
  <c r="AX761" i="1"/>
  <c r="BC761" i="1"/>
  <c r="AX760" i="1"/>
  <c r="BC760" i="1"/>
  <c r="AX759" i="1"/>
  <c r="BC759" i="1"/>
  <c r="AX758" i="1"/>
  <c r="BC758" i="1"/>
  <c r="AX757" i="1"/>
  <c r="BC757" i="1"/>
  <c r="AX756" i="1"/>
  <c r="BC756" i="1"/>
  <c r="AX755" i="1"/>
  <c r="BC755" i="1"/>
  <c r="AX754" i="1"/>
  <c r="BC754" i="1"/>
  <c r="AX753" i="1"/>
  <c r="BC753" i="1"/>
  <c r="AX752" i="1"/>
  <c r="BC752" i="1"/>
  <c r="AX751" i="1"/>
  <c r="BC751" i="1"/>
  <c r="AX750" i="1"/>
  <c r="BC750" i="1"/>
  <c r="AX749" i="1"/>
  <c r="BC749" i="1"/>
  <c r="AX748" i="1"/>
  <c r="BC748" i="1"/>
  <c r="AX731" i="1"/>
  <c r="BC731" i="1"/>
  <c r="AX730" i="1"/>
  <c r="BC730" i="1"/>
  <c r="AX729" i="1"/>
  <c r="BC729" i="1"/>
  <c r="AX728" i="1"/>
  <c r="BC728" i="1"/>
  <c r="AX727" i="1"/>
  <c r="BC727" i="1"/>
  <c r="AX726" i="1"/>
  <c r="BC726" i="1"/>
  <c r="AX725" i="1"/>
  <c r="BC725" i="1"/>
  <c r="AX724" i="1"/>
  <c r="BC724" i="1"/>
  <c r="AX723" i="1"/>
  <c r="BC723" i="1"/>
  <c r="AX722" i="1"/>
  <c r="BC722" i="1"/>
  <c r="AX721" i="1"/>
  <c r="BC721" i="1"/>
  <c r="AX720" i="1"/>
  <c r="BC720" i="1"/>
  <c r="AX719" i="1"/>
  <c r="BC719" i="1"/>
  <c r="AX718" i="1"/>
  <c r="BC718" i="1"/>
  <c r="AX717" i="1"/>
  <c r="BC717" i="1"/>
  <c r="AX716" i="1"/>
  <c r="BC716" i="1"/>
  <c r="AX699" i="1"/>
  <c r="BC699" i="1"/>
  <c r="AX698" i="1"/>
  <c r="BC698" i="1"/>
  <c r="AX697" i="1"/>
  <c r="BC697" i="1"/>
  <c r="AX696" i="1"/>
  <c r="BC696" i="1"/>
  <c r="AX695" i="1"/>
  <c r="BC695" i="1"/>
  <c r="AX694" i="1"/>
  <c r="BC694" i="1"/>
  <c r="AX693" i="1"/>
  <c r="BC693" i="1"/>
  <c r="AX692" i="1"/>
  <c r="BC692" i="1"/>
  <c r="AX691" i="1"/>
  <c r="BC691" i="1"/>
  <c r="AX690" i="1"/>
  <c r="BC690" i="1"/>
  <c r="AX689" i="1"/>
  <c r="BC689" i="1"/>
  <c r="AX688" i="1"/>
  <c r="BC688" i="1"/>
  <c r="AX687" i="1"/>
  <c r="BC687" i="1"/>
  <c r="AX686" i="1"/>
  <c r="BC686" i="1"/>
  <c r="AX685" i="1"/>
  <c r="BC685" i="1"/>
  <c r="AX684" i="1"/>
  <c r="BC684" i="1"/>
  <c r="AX667" i="1"/>
  <c r="BC667" i="1"/>
  <c r="AX666" i="1"/>
  <c r="BC666" i="1"/>
  <c r="AX665" i="1"/>
  <c r="BC665" i="1"/>
  <c r="AX664" i="1"/>
  <c r="BC664" i="1"/>
  <c r="AX663" i="1"/>
  <c r="BC663" i="1"/>
  <c r="AX662" i="1"/>
  <c r="BC662" i="1"/>
  <c r="AX661" i="1"/>
  <c r="BC661" i="1"/>
  <c r="AX660" i="1"/>
  <c r="BC660" i="1"/>
  <c r="AX659" i="1"/>
  <c r="BC659" i="1"/>
  <c r="AX658" i="1"/>
  <c r="BC658" i="1"/>
  <c r="AX657" i="1"/>
  <c r="BC657" i="1"/>
  <c r="AX656" i="1"/>
  <c r="BC656" i="1"/>
  <c r="AX655" i="1"/>
  <c r="BC655" i="1"/>
  <c r="AX654" i="1"/>
  <c r="BC654" i="1"/>
  <c r="AX653" i="1"/>
  <c r="BC653" i="1"/>
  <c r="AX652" i="1"/>
  <c r="BC652" i="1"/>
  <c r="AX637" i="1"/>
  <c r="BC637" i="1"/>
  <c r="AX636" i="1"/>
  <c r="BC636" i="1"/>
  <c r="AX633" i="1"/>
  <c r="BC633" i="1"/>
  <c r="AX632" i="1"/>
  <c r="BC632" i="1"/>
  <c r="AX629" i="1"/>
  <c r="BC629" i="1"/>
  <c r="AX628" i="1"/>
  <c r="BC628" i="1"/>
  <c r="AX625" i="1"/>
  <c r="BC625" i="1"/>
  <c r="AX624" i="1"/>
  <c r="BC624" i="1"/>
  <c r="AX621" i="1"/>
  <c r="BC621" i="1"/>
  <c r="AX620" i="1"/>
  <c r="BC620" i="1"/>
  <c r="AX617" i="1"/>
  <c r="BC617" i="1"/>
  <c r="AX616" i="1"/>
  <c r="BC616" i="1"/>
  <c r="AX613" i="1"/>
  <c r="BC613" i="1"/>
  <c r="AX612" i="1"/>
  <c r="BC612" i="1"/>
  <c r="AX609" i="1"/>
  <c r="BC609" i="1"/>
  <c r="AX608" i="1"/>
  <c r="BC608" i="1"/>
  <c r="AX605" i="1"/>
  <c r="BC605" i="1"/>
  <c r="AX604" i="1"/>
  <c r="BC604" i="1"/>
  <c r="AX601" i="1"/>
  <c r="BC601" i="1"/>
  <c r="AX600" i="1"/>
  <c r="BC600" i="1"/>
  <c r="AX597" i="1"/>
  <c r="BC597" i="1"/>
  <c r="AX596" i="1"/>
  <c r="BC596" i="1"/>
  <c r="AX593" i="1"/>
  <c r="BC593" i="1"/>
  <c r="AX592" i="1"/>
  <c r="BC592" i="1"/>
  <c r="AX589" i="1"/>
  <c r="BC589" i="1"/>
  <c r="AX588" i="1"/>
  <c r="BC588" i="1"/>
  <c r="AX585" i="1"/>
  <c r="BC585" i="1"/>
  <c r="AX584" i="1"/>
  <c r="BC584" i="1"/>
  <c r="AX582" i="1"/>
  <c r="BC582" i="1"/>
  <c r="AX581" i="1"/>
  <c r="BC581" i="1"/>
  <c r="AX578" i="1"/>
  <c r="BC578" i="1"/>
  <c r="AX577" i="1"/>
  <c r="BC577" i="1"/>
  <c r="AX574" i="1"/>
  <c r="BC574" i="1"/>
  <c r="AX573" i="1"/>
  <c r="BC573" i="1"/>
  <c r="AX570" i="1"/>
  <c r="BC570" i="1"/>
  <c r="AX569" i="1"/>
  <c r="BC569" i="1"/>
  <c r="AX566" i="1"/>
  <c r="BC566" i="1"/>
  <c r="AX565" i="1"/>
  <c r="BC565" i="1"/>
  <c r="AX562" i="1"/>
  <c r="BC562" i="1"/>
  <c r="AX561" i="1"/>
  <c r="BC561" i="1"/>
  <c r="AX558" i="1"/>
  <c r="BC558" i="1"/>
  <c r="AX557" i="1"/>
  <c r="BC557" i="1"/>
  <c r="AX554" i="1"/>
  <c r="BC554" i="1"/>
  <c r="AX553" i="1"/>
  <c r="BC553" i="1"/>
  <c r="AX550" i="1"/>
  <c r="BC550" i="1"/>
  <c r="AX549" i="1"/>
  <c r="BC549" i="1"/>
  <c r="AX546" i="1"/>
  <c r="BC546" i="1"/>
  <c r="AX545" i="1"/>
  <c r="BC545" i="1"/>
  <c r="AX542" i="1"/>
  <c r="BC542" i="1"/>
  <c r="AX541" i="1"/>
  <c r="BC541" i="1"/>
  <c r="AX538" i="1"/>
  <c r="BC538" i="1"/>
  <c r="AX537" i="1"/>
  <c r="BC537" i="1"/>
  <c r="AX534" i="1"/>
  <c r="BC534" i="1"/>
  <c r="AX533" i="1"/>
  <c r="BC533" i="1"/>
  <c r="AX530" i="1"/>
  <c r="BC530" i="1"/>
  <c r="AX529" i="1"/>
  <c r="BC529" i="1"/>
  <c r="AX526" i="1"/>
  <c r="BC526" i="1"/>
  <c r="AX525" i="1"/>
  <c r="BC525" i="1"/>
  <c r="AX524" i="1"/>
  <c r="BC524" i="1"/>
  <c r="AX523" i="1"/>
  <c r="BC523" i="1"/>
  <c r="AX522" i="1"/>
  <c r="BC522" i="1"/>
  <c r="AX521" i="1"/>
  <c r="BC521" i="1"/>
  <c r="AX520" i="1"/>
  <c r="BC520" i="1"/>
  <c r="AX519" i="1"/>
  <c r="BC519" i="1"/>
  <c r="AX518" i="1"/>
  <c r="BC518" i="1"/>
  <c r="AX517" i="1"/>
  <c r="BC517" i="1"/>
  <c r="AX516" i="1"/>
  <c r="BC516" i="1"/>
  <c r="AX515" i="1"/>
  <c r="AX514" i="1"/>
  <c r="BC514" i="1"/>
  <c r="AX513" i="1"/>
  <c r="BC513" i="1"/>
  <c r="AX512" i="1"/>
  <c r="BC512" i="1"/>
  <c r="AX511" i="1"/>
  <c r="AX510" i="1"/>
  <c r="BC510" i="1"/>
  <c r="AX509" i="1"/>
  <c r="AX508" i="1"/>
  <c r="BC508" i="1"/>
  <c r="AX507" i="1"/>
  <c r="BC507" i="1"/>
  <c r="AX506" i="1"/>
  <c r="BC506" i="1"/>
  <c r="AX505" i="1"/>
  <c r="BC505" i="1"/>
  <c r="AX504" i="1"/>
  <c r="AX503" i="1"/>
  <c r="BC503" i="1"/>
  <c r="AX502" i="1"/>
  <c r="BC502" i="1"/>
  <c r="AX501" i="1"/>
  <c r="BC501" i="1"/>
  <c r="AX500" i="1"/>
  <c r="AX499" i="1"/>
  <c r="BC499" i="1"/>
  <c r="AX498" i="1"/>
  <c r="BC498" i="1"/>
  <c r="AX497" i="1"/>
  <c r="BC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BC461" i="1"/>
  <c r="AX458" i="1"/>
  <c r="BC458" i="1"/>
  <c r="AX457" i="1"/>
  <c r="BC457" i="1"/>
  <c r="AX454" i="1"/>
  <c r="BC454" i="1"/>
  <c r="AX453" i="1"/>
  <c r="BC453" i="1"/>
  <c r="AX450" i="1"/>
  <c r="BC450" i="1"/>
  <c r="AX449" i="1"/>
  <c r="BC449" i="1"/>
  <c r="AX446" i="1"/>
  <c r="BC446" i="1"/>
  <c r="AX445" i="1"/>
  <c r="AX442" i="1"/>
  <c r="BC442" i="1"/>
  <c r="AX441" i="1"/>
  <c r="AX438" i="1"/>
  <c r="BC438" i="1"/>
  <c r="AX437" i="1"/>
  <c r="AX434" i="1"/>
  <c r="AX433" i="1"/>
  <c r="BC433" i="1"/>
  <c r="AX430" i="1"/>
  <c r="BC430" i="1"/>
  <c r="AX429" i="1"/>
  <c r="AX426" i="1"/>
  <c r="BC426" i="1"/>
  <c r="AX425" i="1"/>
  <c r="BC425" i="1"/>
  <c r="AX422" i="1"/>
  <c r="AX421" i="1"/>
  <c r="BC421" i="1"/>
  <c r="AX418" i="1"/>
  <c r="AX417" i="1"/>
  <c r="BC417" i="1"/>
  <c r="AX414" i="1"/>
  <c r="AX413" i="1"/>
  <c r="BC413" i="1"/>
  <c r="AX410" i="1"/>
  <c r="AX409" i="1"/>
  <c r="BC409" i="1"/>
  <c r="AX406" i="1"/>
  <c r="AX405" i="1"/>
  <c r="BC405" i="1"/>
  <c r="AX402" i="1"/>
  <c r="AX401" i="1"/>
  <c r="BC401" i="1"/>
  <c r="AX398" i="1"/>
  <c r="AX397" i="1"/>
  <c r="BC397" i="1"/>
  <c r="AX394" i="1"/>
  <c r="AX393" i="1"/>
  <c r="BC393" i="1"/>
  <c r="AX390" i="1"/>
  <c r="AX389" i="1"/>
  <c r="BC389" i="1"/>
  <c r="AX386" i="1"/>
  <c r="AX385" i="1"/>
  <c r="BC385" i="1"/>
  <c r="AX382" i="1"/>
  <c r="AX381" i="1"/>
  <c r="BC381" i="1"/>
  <c r="AX378" i="1"/>
  <c r="AX377" i="1"/>
  <c r="BC377" i="1"/>
  <c r="AX374" i="1"/>
  <c r="AX373" i="1"/>
  <c r="BC373" i="1"/>
  <c r="AX370" i="1"/>
  <c r="AX369" i="1"/>
  <c r="BC369" i="1"/>
  <c r="AX366" i="1"/>
  <c r="AX365" i="1"/>
  <c r="BC365" i="1"/>
  <c r="AX364" i="1"/>
  <c r="BC364" i="1"/>
  <c r="AX363" i="1"/>
  <c r="BC363" i="1"/>
  <c r="AX362" i="1"/>
  <c r="AX361" i="1"/>
  <c r="BC361" i="1"/>
  <c r="AX360" i="1"/>
  <c r="BC360" i="1"/>
  <c r="AX359" i="1"/>
  <c r="BC359" i="1"/>
  <c r="AX358" i="1"/>
  <c r="AX357" i="1"/>
  <c r="BC357" i="1"/>
  <c r="AX356" i="1"/>
  <c r="BC356" i="1"/>
  <c r="AX355" i="1"/>
  <c r="BC355" i="1"/>
  <c r="AX354" i="1"/>
  <c r="AX353" i="1"/>
  <c r="BC353" i="1"/>
  <c r="AX352" i="1"/>
  <c r="BC352" i="1"/>
  <c r="AX351" i="1"/>
  <c r="BC351" i="1"/>
  <c r="AX334" i="1"/>
  <c r="AX333" i="1"/>
  <c r="BC333" i="1"/>
  <c r="AX332" i="1"/>
  <c r="BC332" i="1"/>
  <c r="AX331" i="1"/>
  <c r="BC331" i="1"/>
  <c r="AX330" i="1"/>
  <c r="AX329" i="1"/>
  <c r="BC329" i="1"/>
  <c r="AX328" i="1"/>
  <c r="BC328" i="1"/>
  <c r="AX327" i="1"/>
  <c r="BC327" i="1"/>
  <c r="AX326" i="1"/>
  <c r="AX325" i="1"/>
  <c r="BC325" i="1"/>
  <c r="AX324" i="1"/>
  <c r="BC324" i="1"/>
  <c r="AX323" i="1"/>
  <c r="BC323" i="1"/>
  <c r="AX306" i="1"/>
  <c r="AX305" i="1"/>
  <c r="BC305" i="1"/>
  <c r="AX302" i="1"/>
  <c r="AX301" i="1"/>
  <c r="BC301" i="1"/>
  <c r="AX298" i="1"/>
  <c r="AX297" i="1"/>
  <c r="BC297" i="1"/>
  <c r="AX294" i="1"/>
  <c r="AX293" i="1"/>
  <c r="BC293" i="1"/>
  <c r="AX290" i="1"/>
  <c r="AX289" i="1"/>
  <c r="BC289" i="1"/>
  <c r="AX286" i="1"/>
  <c r="AX285" i="1"/>
  <c r="BC285" i="1"/>
  <c r="AX282" i="1"/>
  <c r="AX281" i="1"/>
  <c r="BC281" i="1"/>
  <c r="AX278" i="1"/>
  <c r="AX277" i="1"/>
  <c r="BC277" i="1"/>
  <c r="AX274" i="1"/>
  <c r="AX273" i="1"/>
  <c r="BC273" i="1"/>
  <c r="AX270" i="1"/>
  <c r="BC270" i="1"/>
  <c r="AX269" i="1"/>
  <c r="BC269" i="1"/>
  <c r="AX266" i="1"/>
  <c r="BC266" i="1"/>
  <c r="AX265" i="1"/>
  <c r="BC265" i="1"/>
  <c r="AX262" i="1"/>
  <c r="AX261" i="1"/>
  <c r="BC261" i="1"/>
  <c r="AX258" i="1"/>
  <c r="BC258" i="1"/>
  <c r="AX257" i="1"/>
  <c r="AX254" i="1"/>
  <c r="BC254" i="1"/>
  <c r="AX253" i="1"/>
  <c r="AX250" i="1"/>
  <c r="BC250" i="1"/>
  <c r="AX249" i="1"/>
  <c r="AX246" i="1"/>
  <c r="BC246" i="1"/>
  <c r="AX245" i="1"/>
  <c r="AX242" i="1"/>
  <c r="BC242" i="1"/>
  <c r="AX241" i="1"/>
  <c r="AX238" i="1"/>
  <c r="BC238" i="1"/>
  <c r="AX237" i="1"/>
  <c r="AX234" i="1"/>
  <c r="BC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BC160" i="1"/>
  <c r="AX157" i="1"/>
  <c r="AX156" i="1"/>
  <c r="BC156" i="1"/>
  <c r="AX153" i="1"/>
  <c r="AX152" i="1"/>
  <c r="BC152" i="1"/>
  <c r="AX149" i="1"/>
  <c r="AX148" i="1"/>
  <c r="BC148" i="1"/>
  <c r="AX145" i="1"/>
  <c r="AX144" i="1"/>
  <c r="AX141" i="1"/>
  <c r="AX140" i="1"/>
  <c r="BC140" i="1"/>
  <c r="AX137" i="1"/>
  <c r="AX136" i="1"/>
  <c r="AX133" i="1"/>
  <c r="AX132" i="1"/>
  <c r="BC132" i="1"/>
  <c r="AX129" i="1"/>
  <c r="AX128" i="1"/>
  <c r="AX125" i="1"/>
  <c r="BC125" i="1"/>
  <c r="AX124" i="1"/>
  <c r="AX121" i="1"/>
  <c r="AX120" i="1"/>
  <c r="AX117" i="1"/>
  <c r="AX116" i="1"/>
  <c r="BC116" i="1"/>
  <c r="AX113" i="1"/>
  <c r="BC113" i="1"/>
  <c r="AX112" i="1"/>
  <c r="BC112" i="1"/>
  <c r="AX109" i="1"/>
  <c r="BC109" i="1"/>
  <c r="AX108" i="1"/>
  <c r="AX105" i="1"/>
  <c r="AX104" i="1"/>
  <c r="BC104" i="1"/>
  <c r="AX101" i="1"/>
  <c r="BC101" i="1"/>
  <c r="AX100" i="1"/>
  <c r="BC100" i="1"/>
  <c r="AX97" i="1"/>
  <c r="BC97" i="1"/>
  <c r="AX96" i="1"/>
  <c r="BC96" i="1"/>
  <c r="AX610" i="1"/>
  <c r="BC610" i="1"/>
  <c r="AX607" i="1"/>
  <c r="BC607" i="1"/>
  <c r="AX606" i="1"/>
  <c r="BC606" i="1"/>
  <c r="AX603" i="1"/>
  <c r="BC603" i="1"/>
  <c r="AX602" i="1"/>
  <c r="BC602" i="1"/>
  <c r="AX599" i="1"/>
  <c r="BC599" i="1"/>
  <c r="AX598" i="1"/>
  <c r="BC598" i="1"/>
  <c r="AX595" i="1"/>
  <c r="BC595" i="1"/>
  <c r="AX594" i="1"/>
  <c r="BC594" i="1"/>
  <c r="AX591" i="1"/>
  <c r="BC591" i="1"/>
  <c r="AX590" i="1"/>
  <c r="BC590" i="1"/>
  <c r="AX587" i="1"/>
  <c r="BC587" i="1"/>
  <c r="AX586" i="1"/>
  <c r="BC586" i="1"/>
  <c r="AX583" i="1"/>
  <c r="BC583" i="1"/>
  <c r="AX580" i="1"/>
  <c r="BC580" i="1"/>
  <c r="AX579" i="1"/>
  <c r="BC579" i="1"/>
  <c r="AX576" i="1"/>
  <c r="BC576" i="1"/>
  <c r="AX575" i="1"/>
  <c r="BC575" i="1"/>
  <c r="AX572" i="1"/>
  <c r="BC572" i="1"/>
  <c r="AX571" i="1"/>
  <c r="BC571" i="1"/>
  <c r="AX568" i="1"/>
  <c r="BC568" i="1"/>
  <c r="AX567" i="1"/>
  <c r="BC567" i="1"/>
  <c r="AX564" i="1"/>
  <c r="BC564" i="1"/>
  <c r="AX563" i="1"/>
  <c r="BC563" i="1"/>
  <c r="AX560" i="1"/>
  <c r="BC560" i="1"/>
  <c r="AX559" i="1"/>
  <c r="BC559" i="1"/>
  <c r="AX556" i="1"/>
  <c r="BC556" i="1"/>
  <c r="AX555" i="1"/>
  <c r="BC555" i="1"/>
  <c r="AX552" i="1"/>
  <c r="BC552" i="1"/>
  <c r="AX551" i="1"/>
  <c r="BC551" i="1"/>
  <c r="AX548" i="1"/>
  <c r="BC548" i="1"/>
  <c r="AX547" i="1"/>
  <c r="BC547" i="1"/>
  <c r="AX544" i="1"/>
  <c r="BC544" i="1"/>
  <c r="AX543" i="1"/>
  <c r="BC543" i="1"/>
  <c r="AX540" i="1"/>
  <c r="BC540" i="1"/>
  <c r="AX539" i="1"/>
  <c r="BC539" i="1"/>
  <c r="AX536" i="1"/>
  <c r="BC536" i="1"/>
  <c r="AX535" i="1"/>
  <c r="BC535" i="1"/>
  <c r="AX532" i="1"/>
  <c r="BC532" i="1"/>
  <c r="AX531" i="1"/>
  <c r="BC531" i="1"/>
  <c r="AX528" i="1"/>
  <c r="BC528" i="1"/>
  <c r="AX527" i="1"/>
  <c r="BC527" i="1"/>
  <c r="AX495" i="1"/>
  <c r="BC495" i="1"/>
  <c r="AX494" i="1"/>
  <c r="BC494" i="1"/>
  <c r="AX493" i="1"/>
  <c r="BC493" i="1"/>
  <c r="AX492" i="1"/>
  <c r="AX491" i="1"/>
  <c r="BC491" i="1"/>
  <c r="AX490" i="1"/>
  <c r="BC490" i="1"/>
  <c r="AX489" i="1"/>
  <c r="BC489" i="1"/>
  <c r="AX488" i="1"/>
  <c r="BC488" i="1"/>
  <c r="AX487" i="1"/>
  <c r="AX486" i="1"/>
  <c r="BC486" i="1"/>
  <c r="AX485" i="1"/>
  <c r="BC485" i="1"/>
  <c r="AX484" i="1"/>
  <c r="BC484" i="1"/>
  <c r="AX483" i="1"/>
  <c r="AX482" i="1"/>
  <c r="BC482" i="1"/>
  <c r="AX481" i="1"/>
  <c r="BC481" i="1"/>
  <c r="AX480" i="1"/>
  <c r="BC480" i="1"/>
  <c r="AX479" i="1"/>
  <c r="AX478" i="1"/>
  <c r="BC478" i="1"/>
  <c r="AX477" i="1"/>
  <c r="BC477" i="1"/>
  <c r="AX476" i="1"/>
  <c r="BC476" i="1"/>
  <c r="AX475" i="1"/>
  <c r="AX474" i="1"/>
  <c r="BC474" i="1"/>
  <c r="AX473" i="1"/>
  <c r="BC473" i="1"/>
  <c r="AX472" i="1"/>
  <c r="BC472" i="1"/>
  <c r="AX471" i="1"/>
  <c r="AX470" i="1"/>
  <c r="BC470" i="1"/>
  <c r="AX469" i="1"/>
  <c r="BC469" i="1"/>
  <c r="AX468" i="1"/>
  <c r="BC468" i="1"/>
  <c r="AX467" i="1"/>
  <c r="AX466" i="1"/>
  <c r="BC466" i="1"/>
  <c r="AX465" i="1"/>
  <c r="BC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BC443" i="1"/>
  <c r="AX440" i="1"/>
  <c r="BC440" i="1"/>
  <c r="AX439" i="1"/>
  <c r="BC439" i="1"/>
  <c r="AX436" i="1"/>
  <c r="BC436" i="1"/>
  <c r="AX435" i="1"/>
  <c r="BC435" i="1"/>
  <c r="AX432" i="1"/>
  <c r="BC432" i="1"/>
  <c r="AX431" i="1"/>
  <c r="BC431" i="1"/>
  <c r="AX428" i="1"/>
  <c r="AX427" i="1"/>
  <c r="BC427" i="1"/>
  <c r="AX424" i="1"/>
  <c r="BC424" i="1"/>
  <c r="AX423" i="1"/>
  <c r="BC423" i="1"/>
  <c r="AX420" i="1"/>
  <c r="BC420" i="1"/>
  <c r="AX419" i="1"/>
  <c r="BC419" i="1"/>
  <c r="AX416" i="1"/>
  <c r="BC416" i="1"/>
  <c r="AX415" i="1"/>
  <c r="BC415" i="1"/>
  <c r="AX412" i="1"/>
  <c r="BC412" i="1"/>
  <c r="AX411" i="1"/>
  <c r="BC411" i="1"/>
  <c r="AX408" i="1"/>
  <c r="BC408" i="1"/>
  <c r="AX407" i="1"/>
  <c r="BC407" i="1"/>
  <c r="AX404" i="1"/>
  <c r="BC404" i="1"/>
  <c r="AX403" i="1"/>
  <c r="BC403" i="1"/>
  <c r="AX400" i="1"/>
  <c r="BC400" i="1"/>
  <c r="AX399" i="1"/>
  <c r="BC399" i="1"/>
  <c r="AX396" i="1"/>
  <c r="BC396" i="1"/>
  <c r="AX395" i="1"/>
  <c r="BC395" i="1"/>
  <c r="AX392" i="1"/>
  <c r="BC392" i="1"/>
  <c r="AX391" i="1"/>
  <c r="BC391" i="1"/>
  <c r="AX388" i="1"/>
  <c r="BC388" i="1"/>
  <c r="AX387" i="1"/>
  <c r="BC387" i="1"/>
  <c r="AX384" i="1"/>
  <c r="BC384" i="1"/>
  <c r="AX383" i="1"/>
  <c r="BC383" i="1"/>
  <c r="AX380" i="1"/>
  <c r="BC380" i="1"/>
  <c r="AX379" i="1"/>
  <c r="BC379" i="1"/>
  <c r="AX376" i="1"/>
  <c r="BC376" i="1"/>
  <c r="AX375" i="1"/>
  <c r="BC375" i="1"/>
  <c r="AX372" i="1"/>
  <c r="BC372" i="1"/>
  <c r="AX371" i="1"/>
  <c r="BC371" i="1"/>
  <c r="AX368" i="1"/>
  <c r="BC368" i="1"/>
  <c r="AX367" i="1"/>
  <c r="BC367" i="1"/>
  <c r="AX350" i="1"/>
  <c r="AX349" i="1"/>
  <c r="BC349" i="1"/>
  <c r="AX348" i="1"/>
  <c r="BC348" i="1"/>
  <c r="AX347" i="1"/>
  <c r="BC347" i="1"/>
  <c r="AX346" i="1"/>
  <c r="AX345" i="1"/>
  <c r="BC345" i="1"/>
  <c r="AX344" i="1"/>
  <c r="BC344" i="1"/>
  <c r="AX343" i="1"/>
  <c r="BC343" i="1"/>
  <c r="AX342" i="1"/>
  <c r="AX341" i="1"/>
  <c r="BC341" i="1"/>
  <c r="AX340" i="1"/>
  <c r="BC340" i="1"/>
  <c r="AX339" i="1"/>
  <c r="BC339" i="1"/>
  <c r="AX338" i="1"/>
  <c r="AX337" i="1"/>
  <c r="BC337" i="1"/>
  <c r="AX336" i="1"/>
  <c r="BC336" i="1"/>
  <c r="AX335" i="1"/>
  <c r="BC335" i="1"/>
  <c r="AX321" i="1"/>
  <c r="BC321" i="1"/>
  <c r="AX320" i="1"/>
  <c r="BC320" i="1"/>
  <c r="AX319" i="1"/>
  <c r="BC319" i="1"/>
  <c r="AX318" i="1"/>
  <c r="AX317" i="1"/>
  <c r="BC317" i="1"/>
  <c r="AX316" i="1"/>
  <c r="BC316" i="1"/>
  <c r="AX315" i="1"/>
  <c r="BC315" i="1"/>
  <c r="AX314" i="1"/>
  <c r="AX313" i="1"/>
  <c r="BC313" i="1"/>
  <c r="AX312" i="1"/>
  <c r="BC312" i="1"/>
  <c r="AX311" i="1"/>
  <c r="BC311" i="1"/>
  <c r="AX310" i="1"/>
  <c r="AX309" i="1"/>
  <c r="BC309" i="1"/>
  <c r="AX308" i="1"/>
  <c r="BC308" i="1"/>
  <c r="AX307" i="1"/>
  <c r="BC307" i="1"/>
  <c r="AX304" i="1"/>
  <c r="BC304" i="1"/>
  <c r="AX303" i="1"/>
  <c r="BC303" i="1"/>
  <c r="AX300" i="1"/>
  <c r="BC300" i="1"/>
  <c r="AX299" i="1"/>
  <c r="BC299" i="1"/>
  <c r="AX296" i="1"/>
  <c r="BC296" i="1"/>
  <c r="AX295" i="1"/>
  <c r="BC295" i="1"/>
  <c r="AX292" i="1"/>
  <c r="BC292" i="1"/>
  <c r="AX291" i="1"/>
  <c r="BC291" i="1"/>
  <c r="AX288" i="1"/>
  <c r="BC288" i="1"/>
  <c r="AX287" i="1"/>
  <c r="BC287" i="1"/>
  <c r="AX284" i="1"/>
  <c r="BC284" i="1"/>
  <c r="AX283" i="1"/>
  <c r="BC283" i="1"/>
  <c r="AX280" i="1"/>
  <c r="BC280" i="1"/>
  <c r="AX279" i="1"/>
  <c r="BC279" i="1"/>
  <c r="AX276" i="1"/>
  <c r="BC276" i="1"/>
  <c r="AX275" i="1"/>
  <c r="BC275" i="1"/>
  <c r="AX272" i="1"/>
  <c r="AX271" i="1"/>
  <c r="BC271" i="1"/>
  <c r="AX268" i="1"/>
  <c r="BC268" i="1"/>
  <c r="AX267" i="1"/>
  <c r="AX264" i="1"/>
  <c r="BC264" i="1"/>
  <c r="AX263" i="1"/>
  <c r="BC263" i="1"/>
  <c r="AX260" i="1"/>
  <c r="BC260" i="1"/>
  <c r="AX259" i="1"/>
  <c r="BC259" i="1"/>
  <c r="AX256" i="1"/>
  <c r="BC256" i="1"/>
  <c r="AX255" i="1"/>
  <c r="BC255" i="1"/>
  <c r="AX252" i="1"/>
  <c r="BC252" i="1"/>
  <c r="AX251" i="1"/>
  <c r="BC251" i="1"/>
  <c r="AX248" i="1"/>
  <c r="BC248" i="1"/>
  <c r="AX247" i="1"/>
  <c r="BC247" i="1"/>
  <c r="AX244" i="1"/>
  <c r="BC244" i="1"/>
  <c r="AX243" i="1"/>
  <c r="BC243" i="1"/>
  <c r="AX240" i="1"/>
  <c r="BC240" i="1"/>
  <c r="AX239" i="1"/>
  <c r="BC239" i="1"/>
  <c r="AX236" i="1"/>
  <c r="BC236" i="1"/>
  <c r="AX235" i="1"/>
  <c r="BC235" i="1"/>
  <c r="AX232" i="1"/>
  <c r="BC232" i="1"/>
  <c r="AX231" i="1"/>
  <c r="BC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BC158" i="1"/>
  <c r="AX155" i="1"/>
  <c r="BC155" i="1"/>
  <c r="AX154" i="1"/>
  <c r="BC154" i="1"/>
  <c r="AX151" i="1"/>
  <c r="BC151" i="1"/>
  <c r="AX150" i="1"/>
  <c r="BC150" i="1"/>
  <c r="AX147" i="1"/>
  <c r="BC147" i="1"/>
  <c r="AX146" i="1"/>
  <c r="AX143" i="1"/>
  <c r="BC143" i="1"/>
  <c r="AX142" i="1"/>
  <c r="AX139" i="1"/>
  <c r="BC139" i="1"/>
  <c r="AX138" i="1"/>
  <c r="AX135" i="1"/>
  <c r="BC135" i="1"/>
  <c r="AX134" i="1"/>
  <c r="AX131" i="1"/>
  <c r="BC131" i="1"/>
  <c r="AX130" i="1"/>
  <c r="AX127" i="1"/>
  <c r="AX126" i="1"/>
  <c r="BC126" i="1"/>
  <c r="AX123" i="1"/>
  <c r="BC123" i="1"/>
  <c r="AX122" i="1"/>
  <c r="AX119" i="1"/>
  <c r="AX118" i="1"/>
  <c r="BC118" i="1"/>
  <c r="AX115" i="1"/>
  <c r="AX114" i="1"/>
  <c r="AX111" i="1"/>
  <c r="BC111" i="1"/>
  <c r="AX110" i="1"/>
  <c r="AX107" i="1"/>
  <c r="AX106" i="1"/>
  <c r="AX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P152" i="1"/>
  <c r="AN150" i="1"/>
  <c r="AP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P177" i="1"/>
  <c r="AN175" i="1"/>
  <c r="AP175" i="1"/>
  <c r="AN173" i="1"/>
  <c r="AP173" i="1"/>
  <c r="AN171" i="1"/>
  <c r="AP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9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BB136" i="1" l="1"/>
  <c r="BB127" i="1"/>
  <c r="BB138" i="1"/>
  <c r="BB144" i="1"/>
  <c r="BB122" i="1"/>
  <c r="BB134" i="1"/>
  <c r="BB129" i="1"/>
  <c r="BB142" i="1"/>
  <c r="BB146" i="1"/>
  <c r="BB130" i="1"/>
  <c r="BB511" i="1"/>
  <c r="N3" i="3"/>
  <c r="BB429" i="1"/>
  <c r="BB445" i="1"/>
  <c r="BB451" i="1"/>
  <c r="BB459" i="1"/>
  <c r="BB496" i="1"/>
  <c r="BB504" i="1"/>
  <c r="BB272" i="1"/>
  <c r="BB278" i="1"/>
  <c r="BB286" i="1"/>
  <c r="BB294" i="1"/>
  <c r="BB302" i="1"/>
  <c r="BB310" i="1"/>
  <c r="BB318" i="1"/>
  <c r="BB326" i="1"/>
  <c r="BB334" i="1"/>
  <c r="BB342" i="1"/>
  <c r="BB350" i="1"/>
  <c r="BB358" i="1"/>
  <c r="BB366" i="1"/>
  <c r="BB374" i="1"/>
  <c r="BB382" i="1"/>
  <c r="BB390" i="1"/>
  <c r="BB398" i="1"/>
  <c r="BB406" i="1"/>
  <c r="BB414" i="1"/>
  <c r="BB422" i="1"/>
  <c r="BB434" i="1"/>
  <c r="BB463" i="1"/>
  <c r="BB471" i="1"/>
  <c r="BB479" i="1"/>
  <c r="BB487" i="1"/>
  <c r="BB515" i="1"/>
  <c r="BB267" i="1"/>
  <c r="BB437" i="1"/>
  <c r="BB447" i="1"/>
  <c r="BB455" i="1"/>
  <c r="BB492" i="1"/>
  <c r="BB500" i="1"/>
  <c r="BB509" i="1"/>
  <c r="BB274" i="1"/>
  <c r="BB282" i="1"/>
  <c r="BB290" i="1"/>
  <c r="BB298" i="1"/>
  <c r="BB306" i="1"/>
  <c r="BB314" i="1"/>
  <c r="BB322" i="1"/>
  <c r="BB330" i="1"/>
  <c r="BB338" i="1"/>
  <c r="BB346" i="1"/>
  <c r="BB354" i="1"/>
  <c r="BB362" i="1"/>
  <c r="BB370" i="1"/>
  <c r="BB378" i="1"/>
  <c r="BB386" i="1"/>
  <c r="BB394" i="1"/>
  <c r="BB402" i="1"/>
  <c r="BB410" i="1"/>
  <c r="BB418" i="1"/>
  <c r="BB428" i="1"/>
  <c r="BB441" i="1"/>
  <c r="BB467" i="1"/>
  <c r="BB475" i="1"/>
  <c r="BB483" i="1"/>
  <c r="AW5" i="1"/>
  <c r="BB5" i="1" s="1"/>
  <c r="AW6" i="1"/>
  <c r="BB6" i="1" s="1"/>
  <c r="AW7" i="1"/>
  <c r="AW8" i="1"/>
  <c r="BB8" i="1" s="1"/>
  <c r="AW9" i="1"/>
  <c r="BB9" i="1" s="1"/>
  <c r="AW10" i="1"/>
  <c r="BB10" i="1" s="1"/>
  <c r="AW11" i="1"/>
  <c r="AW12" i="1"/>
  <c r="BB12" i="1" s="1"/>
  <c r="AW13" i="1"/>
  <c r="BB13" i="1" s="1"/>
  <c r="AW14" i="1"/>
  <c r="BB14" i="1" s="1"/>
  <c r="AW15" i="1"/>
  <c r="AW16" i="1"/>
  <c r="BB16" i="1" s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BB65" i="1" s="1"/>
  <c r="AW66" i="1"/>
  <c r="AW67" i="1"/>
  <c r="BB67" i="1" s="1"/>
  <c r="AW68" i="1"/>
  <c r="BB68" i="1" s="1"/>
  <c r="AW69" i="1"/>
  <c r="BB69" i="1" s="1"/>
  <c r="AW70" i="1"/>
  <c r="AW71" i="1"/>
  <c r="BB71" i="1" s="1"/>
  <c r="AW72" i="1"/>
  <c r="BB72" i="1" s="1"/>
  <c r="AW73" i="1"/>
  <c r="BB73" i="1" s="1"/>
  <c r="AW74" i="1"/>
  <c r="AW75" i="1"/>
  <c r="BB75" i="1" s="1"/>
  <c r="AW76" i="1"/>
  <c r="BB76" i="1" s="1"/>
  <c r="AW77" i="1"/>
  <c r="BB77" i="1" s="1"/>
  <c r="AW78" i="1"/>
  <c r="AW79" i="1"/>
  <c r="BB79" i="1" s="1"/>
  <c r="AW80" i="1"/>
  <c r="BB80" i="1" s="1"/>
  <c r="AW81" i="1"/>
  <c r="BB81" i="1" s="1"/>
  <c r="AW82" i="1"/>
  <c r="AW83" i="1"/>
  <c r="BB83" i="1" s="1"/>
  <c r="AW84" i="1"/>
  <c r="BB84" i="1" s="1"/>
  <c r="AW85" i="1"/>
  <c r="BB85" i="1" s="1"/>
  <c r="AW86" i="1"/>
  <c r="AW87" i="1"/>
  <c r="BB87" i="1" s="1"/>
  <c r="AW88" i="1"/>
  <c r="BB88" i="1" s="1"/>
  <c r="AW89" i="1"/>
  <c r="BB89" i="1" s="1"/>
  <c r="AW90" i="1"/>
  <c r="AW91" i="1"/>
  <c r="BB91" i="1" s="1"/>
  <c r="AW92" i="1"/>
  <c r="BB92" i="1" s="1"/>
  <c r="AW93" i="1"/>
  <c r="BB93" i="1" s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O8" i="1" s="1"/>
  <c r="AE9" i="1"/>
  <c r="AF9" i="1"/>
  <c r="AO9" i="1" s="1"/>
  <c r="AE10" i="1"/>
  <c r="AF10" i="1"/>
  <c r="AE11" i="1"/>
  <c r="AF11" i="1"/>
  <c r="AO11" i="1" s="1"/>
  <c r="AE12" i="1"/>
  <c r="AF12" i="1"/>
  <c r="AE13" i="1"/>
  <c r="AF13" i="1"/>
  <c r="AO13" i="1" s="1"/>
  <c r="AE14" i="1"/>
  <c r="AF14" i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O30" i="1" s="1"/>
  <c r="AE31" i="1"/>
  <c r="AF31" i="1"/>
  <c r="AO31" i="1" s="1"/>
  <c r="AE32" i="1"/>
  <c r="AF32" i="1"/>
  <c r="AO32" i="1" s="1"/>
  <c r="AE33" i="1"/>
  <c r="AF33" i="1"/>
  <c r="AO33" i="1" s="1"/>
  <c r="AE34" i="1"/>
  <c r="AF34" i="1"/>
  <c r="AO34" i="1" s="1"/>
  <c r="AE35" i="1"/>
  <c r="AF35" i="1"/>
  <c r="AE36" i="1"/>
  <c r="AF36" i="1"/>
  <c r="AO36" i="1" s="1"/>
  <c r="AE37" i="1"/>
  <c r="AF37" i="1"/>
  <c r="AO37" i="1" s="1"/>
  <c r="AE38" i="1"/>
  <c r="AF38" i="1"/>
  <c r="AO38" i="1" s="1"/>
  <c r="AE39" i="1"/>
  <c r="AF39" i="1"/>
  <c r="AE40" i="1"/>
  <c r="AF40" i="1"/>
  <c r="AO40" i="1" s="1"/>
  <c r="AE41" i="1"/>
  <c r="AF41" i="1"/>
  <c r="AO41" i="1" s="1"/>
  <c r="AE42" i="1"/>
  <c r="AF42" i="1"/>
  <c r="AO42" i="1" s="1"/>
  <c r="AE43" i="1"/>
  <c r="AF43" i="1"/>
  <c r="AE44" i="1"/>
  <c r="AF44" i="1"/>
  <c r="AO44" i="1" s="1"/>
  <c r="AE45" i="1"/>
  <c r="AF45" i="1"/>
  <c r="AO45" i="1" s="1"/>
  <c r="AE46" i="1"/>
  <c r="AF46" i="1"/>
  <c r="AO46" i="1" s="1"/>
  <c r="AE47" i="1"/>
  <c r="AF47" i="1"/>
  <c r="AE48" i="1"/>
  <c r="AF48" i="1"/>
  <c r="AO48" i="1" s="1"/>
  <c r="AE49" i="1"/>
  <c r="AF49" i="1"/>
  <c r="AO49" i="1" s="1"/>
  <c r="AE50" i="1"/>
  <c r="AF50" i="1"/>
  <c r="AO50" i="1" s="1"/>
  <c r="AE51" i="1"/>
  <c r="AF51" i="1"/>
  <c r="AE52" i="1"/>
  <c r="AF52" i="1"/>
  <c r="AO52" i="1" s="1"/>
  <c r="AE53" i="1"/>
  <c r="AF53" i="1"/>
  <c r="AO53" i="1" s="1"/>
  <c r="AE54" i="1"/>
  <c r="AF54" i="1"/>
  <c r="AO54" i="1" s="1"/>
  <c r="AE55" i="1"/>
  <c r="AF55" i="1"/>
  <c r="AE56" i="1"/>
  <c r="AF56" i="1"/>
  <c r="AO56" i="1" s="1"/>
  <c r="AE57" i="1"/>
  <c r="AF57" i="1"/>
  <c r="AO57" i="1" s="1"/>
  <c r="AE58" i="1"/>
  <c r="AF58" i="1"/>
  <c r="AO58" i="1" s="1"/>
  <c r="AE59" i="1"/>
  <c r="AF59" i="1"/>
  <c r="AE60" i="1"/>
  <c r="AF60" i="1"/>
  <c r="AO60" i="1" s="1"/>
  <c r="AE61" i="1"/>
  <c r="AF61" i="1"/>
  <c r="AE62" i="1"/>
  <c r="AF62" i="1"/>
  <c r="AO62" i="1" s="1"/>
  <c r="AE63" i="1"/>
  <c r="AF63" i="1"/>
  <c r="AE64" i="1"/>
  <c r="AF64" i="1"/>
  <c r="AO64" i="1" s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O77" i="1" s="1"/>
  <c r="AE78" i="1"/>
  <c r="AF78" i="1"/>
  <c r="AO78" i="1" s="1"/>
  <c r="AE79" i="1"/>
  <c r="AF79" i="1"/>
  <c r="AO79" i="1" s="1"/>
  <c r="AE80" i="1"/>
  <c r="AF80" i="1"/>
  <c r="AO80" i="1" s="1"/>
  <c r="AE81" i="1"/>
  <c r="AF81" i="1"/>
  <c r="AO81" i="1" s="1"/>
  <c r="AE82" i="1"/>
  <c r="AF82" i="1"/>
  <c r="AO82" i="1" s="1"/>
  <c r="AE83" i="1"/>
  <c r="AF83" i="1"/>
  <c r="AO83" i="1" s="1"/>
  <c r="AE84" i="1"/>
  <c r="AF84" i="1"/>
  <c r="AO84" i="1" s="1"/>
  <c r="AE85" i="1"/>
  <c r="AF85" i="1"/>
  <c r="AO85" i="1" s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O63" i="1" l="1"/>
  <c r="AO59" i="1"/>
  <c r="AO51" i="1"/>
  <c r="AO47" i="1"/>
  <c r="AO43" i="1"/>
  <c r="AO39" i="1"/>
  <c r="AO35" i="1"/>
  <c r="BA91" i="1"/>
  <c r="BA87" i="1"/>
  <c r="BA83" i="1"/>
  <c r="BA79" i="1"/>
  <c r="BA75" i="1"/>
  <c r="BA71" i="1"/>
  <c r="BA93" i="1"/>
  <c r="BA89" i="1"/>
  <c r="BA85" i="1"/>
  <c r="BA81" i="1"/>
  <c r="BA77" i="1"/>
  <c r="BA73" i="1"/>
  <c r="BA69" i="1"/>
  <c r="BA67" i="1"/>
  <c r="BA63" i="1"/>
  <c r="BA59" i="1"/>
  <c r="BA55" i="1"/>
  <c r="BA65" i="1"/>
  <c r="BA61" i="1"/>
  <c r="BA57" i="1"/>
  <c r="BA53" i="1"/>
  <c r="AO20" i="1"/>
  <c r="AO18" i="1"/>
  <c r="AO14" i="1"/>
  <c r="AO12" i="1"/>
  <c r="AO10" i="1"/>
  <c r="BA4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BC93" i="1"/>
  <c r="AX91" i="1"/>
  <c r="BC91" i="1"/>
  <c r="AX89" i="1"/>
  <c r="BC89" i="1"/>
  <c r="AX87" i="1"/>
  <c r="BC87" i="1"/>
  <c r="AX85" i="1"/>
  <c r="BC85" i="1"/>
  <c r="AX83" i="1"/>
  <c r="BC83" i="1"/>
  <c r="AX81" i="1"/>
  <c r="BC81" i="1"/>
  <c r="AX79" i="1"/>
  <c r="BC79" i="1"/>
  <c r="AX77" i="1"/>
  <c r="BC77" i="1"/>
  <c r="AX75" i="1"/>
  <c r="BC75" i="1"/>
  <c r="AX73" i="1"/>
  <c r="BC73" i="1"/>
  <c r="AX71" i="1"/>
  <c r="BC71" i="1"/>
  <c r="AX69" i="1"/>
  <c r="BC69" i="1"/>
  <c r="AX67" i="1"/>
  <c r="BC67" i="1"/>
  <c r="AX65" i="1"/>
  <c r="BC65" i="1"/>
  <c r="AX63" i="1"/>
  <c r="BC63" i="1"/>
  <c r="AX61" i="1"/>
  <c r="BC61" i="1"/>
  <c r="AX59" i="1"/>
  <c r="BC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BC13" i="1"/>
  <c r="AX11" i="1"/>
  <c r="AX9" i="1"/>
  <c r="BC9" i="1"/>
  <c r="AX7" i="1"/>
  <c r="AX5" i="1"/>
  <c r="BC5" i="1"/>
  <c r="AX4" i="1"/>
  <c r="BC4" i="1"/>
  <c r="AX92" i="1"/>
  <c r="BC92" i="1"/>
  <c r="AX90" i="1"/>
  <c r="AX88" i="1"/>
  <c r="BC88" i="1"/>
  <c r="AX86" i="1"/>
  <c r="AX84" i="1"/>
  <c r="BC84" i="1"/>
  <c r="AX82" i="1"/>
  <c r="AX80" i="1"/>
  <c r="BC80" i="1"/>
  <c r="AX78" i="1"/>
  <c r="AX76" i="1"/>
  <c r="BC76" i="1"/>
  <c r="AX74" i="1"/>
  <c r="AX72" i="1"/>
  <c r="BC72" i="1"/>
  <c r="AX70" i="1"/>
  <c r="AX68" i="1"/>
  <c r="BC68" i="1"/>
  <c r="AX66" i="1"/>
  <c r="AX64" i="1"/>
  <c r="BC64" i="1"/>
  <c r="AX62" i="1"/>
  <c r="AX60" i="1"/>
  <c r="BC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BC16" i="1"/>
  <c r="AX14" i="1"/>
  <c r="BC14" i="1"/>
  <c r="AX12" i="1"/>
  <c r="BC12" i="1"/>
  <c r="AX10" i="1"/>
  <c r="BC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81" i="1"/>
  <c r="AP81" i="1"/>
  <c r="AN79" i="1"/>
  <c r="AP79" i="1"/>
  <c r="AN77" i="1"/>
  <c r="AP77" i="1"/>
  <c r="AN75" i="1"/>
  <c r="AP75" i="1"/>
  <c r="AN73" i="1"/>
  <c r="AP73" i="1"/>
  <c r="AN71" i="1"/>
  <c r="AP71" i="1"/>
  <c r="AN65" i="1"/>
  <c r="AP65" i="1"/>
  <c r="AN64" i="1"/>
  <c r="AP64" i="1"/>
  <c r="AN62" i="1"/>
  <c r="AP62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4" i="1"/>
  <c r="AP54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P44" i="1"/>
  <c r="AN43" i="1"/>
  <c r="AP43" i="1"/>
  <c r="AN42" i="1"/>
  <c r="AP42" i="1"/>
  <c r="AN41" i="1"/>
  <c r="AP41" i="1"/>
  <c r="AN40" i="1"/>
  <c r="AP40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P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2" i="1"/>
  <c r="AP12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67" i="2" l="1"/>
  <c r="L163" i="2"/>
  <c r="L114" i="2"/>
  <c r="L110" i="2"/>
  <c r="L106" i="2"/>
  <c r="L102" i="2"/>
  <c r="L165" i="2"/>
  <c r="L116" i="2"/>
  <c r="L112" i="2"/>
  <c r="L108" i="2"/>
  <c r="L104" i="2"/>
  <c r="L100" i="2"/>
  <c r="L162" i="2"/>
  <c r="L96" i="2"/>
  <c r="L92" i="2"/>
  <c r="L98" i="2"/>
  <c r="L94" i="2"/>
  <c r="L90" i="2"/>
  <c r="L18" i="2"/>
  <c r="L14" i="2"/>
  <c r="L86" i="2"/>
  <c r="L16" i="2"/>
  <c r="L88" i="2"/>
  <c r="L84" i="2"/>
  <c r="L83" i="2"/>
  <c r="L8" i="2"/>
  <c r="L12" i="2"/>
  <c r="L6" i="2"/>
  <c r="L10" i="2"/>
  <c r="L4" i="2"/>
  <c r="AY90" i="1"/>
  <c r="AN21" i="1"/>
  <c r="AP61" i="1"/>
  <c r="AY58" i="1"/>
  <c r="AY31" i="1"/>
  <c r="AP55" i="1"/>
  <c r="AY15" i="1"/>
  <c r="AY74" i="1"/>
  <c r="AP67" i="1"/>
  <c r="AY146" i="1" s="1"/>
  <c r="AZ146" i="1" s="1"/>
  <c r="BC146" i="1" s="1"/>
  <c r="AY114" i="1"/>
  <c r="AY122" i="1"/>
  <c r="AZ122" i="1" s="1"/>
  <c r="BC122" i="1" s="1"/>
  <c r="AY130" i="1"/>
  <c r="AZ130" i="1" s="1"/>
  <c r="BC130" i="1" s="1"/>
  <c r="AY138" i="1"/>
  <c r="AZ138" i="1" s="1"/>
  <c r="BC138" i="1" s="1"/>
  <c r="AY154" i="1"/>
  <c r="AZ154" i="1" s="1"/>
  <c r="AY162" i="1"/>
  <c r="AZ162" i="1" s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Y136" i="1"/>
  <c r="AZ136" i="1" s="1"/>
  <c r="BC136" i="1" s="1"/>
  <c r="AY144" i="1"/>
  <c r="AZ144" i="1" s="1"/>
  <c r="BC144" i="1" s="1"/>
  <c r="AY152" i="1"/>
  <c r="AZ152" i="1" s="1"/>
  <c r="AY160" i="1"/>
  <c r="AZ160" i="1" s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BC134" i="1" s="1"/>
  <c r="AY142" i="1"/>
  <c r="AZ142" i="1" s="1"/>
  <c r="BC142" i="1" s="1"/>
  <c r="AY150" i="1"/>
  <c r="AZ150" i="1" s="1"/>
  <c r="AY158" i="1"/>
  <c r="AZ158" i="1" s="1"/>
  <c r="AY166" i="1"/>
  <c r="AZ166" i="1" s="1"/>
  <c r="AY174" i="1"/>
  <c r="AZ174" i="1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BC129" i="1" s="1"/>
  <c r="AY113" i="1"/>
  <c r="AZ113" i="1" s="1"/>
  <c r="AY97" i="1"/>
  <c r="AZ97" i="1" s="1"/>
  <c r="AY109" i="1"/>
  <c r="AZ109" i="1" s="1"/>
  <c r="AY125" i="1"/>
  <c r="AZ125" i="1" s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Z95" i="1" s="1"/>
  <c r="AY111" i="1"/>
  <c r="AZ111" i="1" s="1"/>
  <c r="AY127" i="1"/>
  <c r="AZ127" i="1" s="1"/>
  <c r="BC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Z155" i="1" s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Z101" i="1" s="1"/>
  <c r="AY117" i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Y153" i="1"/>
  <c r="AY182" i="1"/>
  <c r="AZ182" i="1" s="1"/>
  <c r="AY198" i="1"/>
  <c r="AZ198" i="1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Z447" i="1" s="1"/>
  <c r="BC447" i="1" s="1"/>
  <c r="AY40" i="1"/>
  <c r="AY66" i="1"/>
  <c r="AY82" i="1"/>
  <c r="AY7" i="1"/>
  <c r="AY23" i="1"/>
  <c r="AY45" i="1"/>
  <c r="AY9" i="1"/>
  <c r="AZ9" i="1" s="1"/>
  <c r="AY17" i="1"/>
  <c r="AY25" i="1"/>
  <c r="AY33" i="1"/>
  <c r="AY39" i="1"/>
  <c r="AY43" i="1"/>
  <c r="AY51" i="1"/>
  <c r="AY55" i="1"/>
  <c r="AY59" i="1"/>
  <c r="AZ59" i="1" s="1"/>
  <c r="AY63" i="1"/>
  <c r="AZ63" i="1" s="1"/>
  <c r="AY67" i="1"/>
  <c r="AZ67" i="1" s="1"/>
  <c r="AY71" i="1"/>
  <c r="AZ71" i="1" s="1"/>
  <c r="AY75" i="1"/>
  <c r="AZ75" i="1" s="1"/>
  <c r="AY79" i="1"/>
  <c r="AZ79" i="1" s="1"/>
  <c r="AY83" i="1"/>
  <c r="AZ83" i="1" s="1"/>
  <c r="AY87" i="1"/>
  <c r="AZ87" i="1" s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Y24" i="1"/>
  <c r="AY28" i="1"/>
  <c r="AY32" i="1"/>
  <c r="AY36" i="1"/>
  <c r="AY42" i="1"/>
  <c r="AY46" i="1"/>
  <c r="AY50" i="1"/>
  <c r="AY56" i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AY37" i="1"/>
  <c r="AY41" i="1"/>
  <c r="AY47" i="1"/>
  <c r="AY53" i="1"/>
  <c r="AY57" i="1"/>
  <c r="AY61" i="1"/>
  <c r="AZ61" i="1" s="1"/>
  <c r="AY65" i="1"/>
  <c r="AZ65" i="1" s="1"/>
  <c r="AY69" i="1"/>
  <c r="AZ69" i="1" s="1"/>
  <c r="AY73" i="1"/>
  <c r="AZ73" i="1" s="1"/>
  <c r="AY77" i="1"/>
  <c r="AZ77" i="1" s="1"/>
  <c r="AY81" i="1"/>
  <c r="AZ81" i="1" s="1"/>
  <c r="AY85" i="1"/>
  <c r="AZ85" i="1" s="1"/>
  <c r="AY89" i="1"/>
  <c r="AZ89" i="1" s="1"/>
  <c r="AY93" i="1"/>
  <c r="AZ93" i="1" s="1"/>
  <c r="AY6" i="1"/>
  <c r="AZ6" i="1" s="1"/>
  <c r="AY10" i="1"/>
  <c r="AZ10" i="1" s="1"/>
  <c r="AY14" i="1"/>
  <c r="AZ14" i="1" s="1"/>
  <c r="AY18" i="1"/>
  <c r="AY22" i="1"/>
  <c r="AY26" i="1"/>
  <c r="AY30" i="1"/>
  <c r="AY34" i="1"/>
  <c r="AY38" i="1"/>
  <c r="AY44" i="1"/>
  <c r="AY48" i="1"/>
  <c r="AY52" i="1"/>
  <c r="AY60" i="1"/>
  <c r="AZ60" i="1" s="1"/>
  <c r="AY68" i="1"/>
  <c r="AZ68" i="1" s="1"/>
  <c r="AY76" i="1"/>
  <c r="AZ76" i="1" s="1"/>
  <c r="AY84" i="1"/>
  <c r="AZ84" i="1" s="1"/>
  <c r="AY92" i="1"/>
  <c r="AZ92" i="1" s="1"/>
  <c r="AP88" i="1"/>
  <c r="AY318" i="1" s="1"/>
  <c r="AZ318" i="1" s="1"/>
  <c r="BC318" i="1" s="1"/>
  <c r="AY54" i="1"/>
  <c r="AY62" i="1"/>
  <c r="AY70" i="1"/>
  <c r="AY78" i="1"/>
  <c r="AY86" i="1"/>
  <c r="AY11" i="1"/>
  <c r="AY19" i="1"/>
  <c r="AY27" i="1"/>
  <c r="AY35" i="1"/>
  <c r="AY49" i="1"/>
  <c r="L155" i="2" l="1"/>
  <c r="AZ107" i="1"/>
  <c r="BB107" i="1"/>
  <c r="BC107" i="1" s="1"/>
  <c r="AZ121" i="1"/>
  <c r="BB121" i="1"/>
  <c r="BC121" i="1" s="1"/>
  <c r="AZ103" i="1"/>
  <c r="BB103" i="1"/>
  <c r="BC103" i="1" s="1"/>
  <c r="AZ120" i="1"/>
  <c r="BB120" i="1"/>
  <c r="BC120" i="1" s="1"/>
  <c r="AZ117" i="1"/>
  <c r="BB117" i="1"/>
  <c r="BC117" i="1" s="1"/>
  <c r="AZ105" i="1"/>
  <c r="BB105" i="1"/>
  <c r="BC105" i="1" s="1"/>
  <c r="AZ108" i="1"/>
  <c r="BB108" i="1"/>
  <c r="BC108" i="1" s="1"/>
  <c r="AZ114" i="1"/>
  <c r="BB114" i="1"/>
  <c r="BC114" i="1" s="1"/>
  <c r="AZ44" i="1"/>
  <c r="BB44" i="1"/>
  <c r="AZ26" i="1"/>
  <c r="BB26" i="1"/>
  <c r="AZ41" i="1"/>
  <c r="BB41" i="1"/>
  <c r="AZ46" i="1"/>
  <c r="BB46" i="1"/>
  <c r="AZ28" i="1"/>
  <c r="BB28" i="1"/>
  <c r="AZ55" i="1"/>
  <c r="BB55" i="1"/>
  <c r="AZ52" i="1"/>
  <c r="BB52" i="1"/>
  <c r="AZ34" i="1"/>
  <c r="BB34" i="1"/>
  <c r="AZ18" i="1"/>
  <c r="BB18" i="1"/>
  <c r="AZ53" i="1"/>
  <c r="BB53" i="1"/>
  <c r="AZ29" i="1"/>
  <c r="BB29" i="1"/>
  <c r="AZ56" i="1"/>
  <c r="BB56" i="1"/>
  <c r="AZ36" i="1"/>
  <c r="BB36" i="1"/>
  <c r="AZ20" i="1"/>
  <c r="BB20" i="1"/>
  <c r="AZ43" i="1"/>
  <c r="BB43" i="1"/>
  <c r="AZ33" i="1"/>
  <c r="BB33" i="1"/>
  <c r="AZ17" i="1"/>
  <c r="BB17" i="1"/>
  <c r="AZ48" i="1"/>
  <c r="BB48" i="1"/>
  <c r="AZ38" i="1"/>
  <c r="BB38" i="1"/>
  <c r="AZ30" i="1"/>
  <c r="BB30" i="1"/>
  <c r="AZ22" i="1"/>
  <c r="BB22" i="1"/>
  <c r="AZ57" i="1"/>
  <c r="BB57" i="1"/>
  <c r="AZ47" i="1"/>
  <c r="BB47" i="1"/>
  <c r="AZ37" i="1"/>
  <c r="BB37" i="1"/>
  <c r="AZ21" i="1"/>
  <c r="BB21" i="1"/>
  <c r="AZ50" i="1"/>
  <c r="BB50" i="1"/>
  <c r="AZ42" i="1"/>
  <c r="BB42" i="1"/>
  <c r="AZ32" i="1"/>
  <c r="BB32" i="1"/>
  <c r="AZ24" i="1"/>
  <c r="BB24" i="1"/>
  <c r="AZ51" i="1"/>
  <c r="BB51" i="1"/>
  <c r="AZ39" i="1"/>
  <c r="BB39" i="1"/>
  <c r="AZ25" i="1"/>
  <c r="BB25" i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Z370" i="1" s="1"/>
  <c r="BC370" i="1" s="1"/>
  <c r="AY445" i="1"/>
  <c r="AZ445" i="1" s="1"/>
  <c r="BC445" i="1" s="1"/>
  <c r="AY434" i="1"/>
  <c r="AZ434" i="1" s="1"/>
  <c r="BC434" i="1" s="1"/>
  <c r="AY294" i="1"/>
  <c r="AZ294" i="1" s="1"/>
  <c r="BC294" i="1" s="1"/>
  <c r="AY402" i="1"/>
  <c r="AZ402" i="1" s="1"/>
  <c r="BC402" i="1" s="1"/>
  <c r="AY338" i="1"/>
  <c r="AZ338" i="1" s="1"/>
  <c r="BC338" i="1" s="1"/>
  <c r="AY451" i="1"/>
  <c r="AZ451" i="1" s="1"/>
  <c r="BC451" i="1" s="1"/>
  <c r="AY326" i="1"/>
  <c r="AZ326" i="1" s="1"/>
  <c r="BC326" i="1" s="1"/>
  <c r="AY274" i="1"/>
  <c r="AZ274" i="1" s="1"/>
  <c r="BC274" i="1" s="1"/>
  <c r="AY290" i="1"/>
  <c r="AZ290" i="1" s="1"/>
  <c r="BC290" i="1" s="1"/>
  <c r="AY306" i="1"/>
  <c r="AZ306" i="1" s="1"/>
  <c r="BC306" i="1" s="1"/>
  <c r="AY334" i="1"/>
  <c r="AZ334" i="1" s="1"/>
  <c r="BC334" i="1" s="1"/>
  <c r="AY350" i="1"/>
  <c r="AZ350" i="1" s="1"/>
  <c r="BC350" i="1" s="1"/>
  <c r="AY366" i="1"/>
  <c r="AZ366" i="1" s="1"/>
  <c r="BC366" i="1" s="1"/>
  <c r="AY382" i="1"/>
  <c r="AZ382" i="1" s="1"/>
  <c r="BC382" i="1" s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Z441" i="1" s="1"/>
  <c r="BC441" i="1" s="1"/>
  <c r="AY483" i="1"/>
  <c r="AZ483" i="1" s="1"/>
  <c r="BC483" i="1" s="1"/>
  <c r="AY467" i="1"/>
  <c r="AZ467" i="1" s="1"/>
  <c r="BC467" i="1" s="1"/>
  <c r="AY509" i="1"/>
  <c r="AZ509" i="1" s="1"/>
  <c r="BC509" i="1" s="1"/>
  <c r="AY487" i="1"/>
  <c r="AZ487" i="1" s="1"/>
  <c r="BC487" i="1" s="1"/>
  <c r="AY471" i="1"/>
  <c r="AZ471" i="1" s="1"/>
  <c r="BC471" i="1" s="1"/>
  <c r="AY410" i="1"/>
  <c r="AZ410" i="1" s="1"/>
  <c r="BC410" i="1" s="1"/>
  <c r="AY378" i="1"/>
  <c r="AZ378" i="1" s="1"/>
  <c r="BC378" i="1" s="1"/>
  <c r="AY346" i="1"/>
  <c r="AZ346" i="1" s="1"/>
  <c r="BC346" i="1" s="1"/>
  <c r="AY302" i="1"/>
  <c r="AZ302" i="1" s="1"/>
  <c r="BC302" i="1" s="1"/>
  <c r="AY455" i="1"/>
  <c r="AZ455" i="1" s="1"/>
  <c r="BC455" i="1" s="1"/>
  <c r="AY492" i="1"/>
  <c r="AZ492" i="1" s="1"/>
  <c r="BC492" i="1" s="1"/>
  <c r="AY428" i="1"/>
  <c r="AZ428" i="1" s="1"/>
  <c r="BC428" i="1" s="1"/>
  <c r="AY272" i="1"/>
  <c r="AZ272" i="1" s="1"/>
  <c r="BC272" i="1" s="1"/>
  <c r="AY437" i="1"/>
  <c r="AZ437" i="1" s="1"/>
  <c r="BC437" i="1" s="1"/>
  <c r="AY429" i="1"/>
  <c r="AZ429" i="1" s="1"/>
  <c r="BC429" i="1" s="1"/>
  <c r="AY504" i="1"/>
  <c r="AZ504" i="1" s="1"/>
  <c r="BC504" i="1" s="1"/>
  <c r="AY418" i="1"/>
  <c r="AZ418" i="1" s="1"/>
  <c r="BC418" i="1" s="1"/>
  <c r="AY386" i="1"/>
  <c r="AZ386" i="1" s="1"/>
  <c r="BC386" i="1" s="1"/>
  <c r="AY354" i="1"/>
  <c r="AZ354" i="1" s="1"/>
  <c r="BC354" i="1" s="1"/>
  <c r="AY314" i="1"/>
  <c r="AZ314" i="1" s="1"/>
  <c r="BC314" i="1" s="1"/>
  <c r="AY278" i="1"/>
  <c r="AZ278" i="1" s="1"/>
  <c r="BC278" i="1" s="1"/>
  <c r="AY459" i="1"/>
  <c r="AZ459" i="1" s="1"/>
  <c r="BC459" i="1" s="1"/>
  <c r="AY500" i="1"/>
  <c r="AZ500" i="1" s="1"/>
  <c r="BC500" i="1" s="1"/>
  <c r="AY310" i="1"/>
  <c r="AZ310" i="1" s="1"/>
  <c r="BC310" i="1" s="1"/>
  <c r="AY282" i="1"/>
  <c r="AZ282" i="1" s="1"/>
  <c r="BC282" i="1" s="1"/>
  <c r="AY298" i="1"/>
  <c r="AZ298" i="1" s="1"/>
  <c r="BC298" i="1" s="1"/>
  <c r="AY322" i="1"/>
  <c r="AZ322" i="1" s="1"/>
  <c r="BC322" i="1" s="1"/>
  <c r="AY342" i="1"/>
  <c r="AZ342" i="1" s="1"/>
  <c r="BC342" i="1" s="1"/>
  <c r="AY358" i="1"/>
  <c r="AZ358" i="1" s="1"/>
  <c r="BC358" i="1" s="1"/>
  <c r="AY374" i="1"/>
  <c r="AZ374" i="1" s="1"/>
  <c r="BC374" i="1" s="1"/>
  <c r="AY390" i="1"/>
  <c r="AZ390" i="1" s="1"/>
  <c r="BC390" i="1" s="1"/>
  <c r="AY406" i="1"/>
  <c r="AZ406" i="1" s="1"/>
  <c r="BC406" i="1" s="1"/>
  <c r="AY422" i="1"/>
  <c r="AZ422" i="1" s="1"/>
  <c r="BC422" i="1" s="1"/>
  <c r="AY267" i="1"/>
  <c r="AZ267" i="1" s="1"/>
  <c r="BC267" i="1" s="1"/>
  <c r="AY515" i="1"/>
  <c r="AZ515" i="1" s="1"/>
  <c r="BC515" i="1" s="1"/>
  <c r="AY475" i="1"/>
  <c r="AZ475" i="1" s="1"/>
  <c r="BC475" i="1" s="1"/>
  <c r="AY511" i="1"/>
  <c r="AZ511" i="1" s="1"/>
  <c r="BC511" i="1" s="1"/>
  <c r="AY479" i="1"/>
  <c r="AZ479" i="1" s="1"/>
  <c r="BC479" i="1" s="1"/>
  <c r="AY463" i="1"/>
  <c r="AZ463" i="1" s="1"/>
  <c r="BC463" i="1" s="1"/>
  <c r="AY394" i="1"/>
  <c r="AZ394" i="1" s="1"/>
  <c r="BC394" i="1" s="1"/>
  <c r="AY362" i="1"/>
  <c r="AZ362" i="1" s="1"/>
  <c r="BC362" i="1" s="1"/>
  <c r="AY330" i="1"/>
  <c r="AZ330" i="1" s="1"/>
  <c r="BC330" i="1" s="1"/>
  <c r="AY286" i="1"/>
  <c r="AZ286" i="1" s="1"/>
  <c r="BC286" i="1" s="1"/>
  <c r="BC25" i="1" l="1"/>
  <c r="L34" i="2" s="1"/>
  <c r="BC39" i="1"/>
  <c r="BC51" i="1"/>
  <c r="BC24" i="1"/>
  <c r="L32" i="2" s="1"/>
  <c r="BC32" i="1"/>
  <c r="BC42" i="1"/>
  <c r="L54" i="2" s="1"/>
  <c r="BC50" i="1"/>
  <c r="BC21" i="1"/>
  <c r="BC37" i="1"/>
  <c r="BC47" i="1"/>
  <c r="L60" i="2" s="1"/>
  <c r="BC57" i="1"/>
  <c r="BC22" i="1"/>
  <c r="BC30" i="1"/>
  <c r="BC38" i="1"/>
  <c r="BC48" i="1"/>
  <c r="L62" i="2" s="1"/>
  <c r="BC17" i="1"/>
  <c r="L21" i="2" s="1"/>
  <c r="BC33" i="1"/>
  <c r="L44" i="2" s="1"/>
  <c r="BC43" i="1"/>
  <c r="BC20" i="1"/>
  <c r="L26" i="2" s="1"/>
  <c r="BC36" i="1"/>
  <c r="L48" i="2" s="1"/>
  <c r="BC56" i="1"/>
  <c r="BC29" i="1"/>
  <c r="BC53" i="1"/>
  <c r="BC18" i="1"/>
  <c r="L22" i="2" s="1"/>
  <c r="BC34" i="1"/>
  <c r="BC52" i="1"/>
  <c r="BC55" i="1"/>
  <c r="BC28" i="1"/>
  <c r="L40" i="2" s="1"/>
  <c r="BC46" i="1"/>
  <c r="L58" i="2" s="1"/>
  <c r="BC41" i="1"/>
  <c r="L52" i="2" s="1"/>
  <c r="BC26" i="1"/>
  <c r="L36" i="2" s="1"/>
  <c r="BC44" i="1"/>
  <c r="BC31" i="1"/>
  <c r="L42" i="2" s="1"/>
  <c r="BC15" i="1"/>
  <c r="BC141" i="1"/>
  <c r="L157" i="2" s="1"/>
  <c r="BC192" i="1"/>
  <c r="BC208" i="1"/>
  <c r="BC233" i="1"/>
  <c r="BC249" i="1"/>
  <c r="BC169" i="1"/>
  <c r="BC98" i="1"/>
  <c r="BC128" i="1"/>
  <c r="BC110" i="1"/>
  <c r="L147" i="2" s="1"/>
  <c r="BC219" i="1"/>
  <c r="BC179" i="1"/>
  <c r="BC218" i="1"/>
  <c r="BC145" i="1"/>
  <c r="BC149" i="1"/>
  <c r="L159" i="2" s="1"/>
  <c r="BC196" i="1"/>
  <c r="BC212" i="1"/>
  <c r="BC228" i="1"/>
  <c r="BC119" i="1"/>
  <c r="BC229" i="1"/>
  <c r="BC245" i="1"/>
  <c r="BC153" i="1"/>
  <c r="BC262" i="1"/>
  <c r="BC223" i="1"/>
  <c r="BC66" i="1"/>
  <c r="BC7" i="1"/>
  <c r="BC45" i="1"/>
  <c r="BC11" i="1"/>
  <c r="BC49" i="1"/>
  <c r="L64" i="2" s="1"/>
  <c r="BC58" i="1"/>
  <c r="BC74" i="1"/>
  <c r="BC157" i="1"/>
  <c r="BC184" i="1"/>
  <c r="BC200" i="1"/>
  <c r="BC175" i="1"/>
  <c r="BC241" i="1"/>
  <c r="BC257" i="1"/>
  <c r="BC137" i="1"/>
  <c r="BC106" i="1"/>
  <c r="BC102" i="1"/>
  <c r="L145" i="2" s="1"/>
  <c r="BC124" i="1"/>
  <c r="L151" i="2" s="1"/>
  <c r="BC187" i="1"/>
  <c r="BC115" i="1"/>
  <c r="L149" i="2" s="1"/>
  <c r="BC161" i="1"/>
  <c r="BC133" i="1"/>
  <c r="L153" i="2" s="1"/>
  <c r="BC165" i="1"/>
  <c r="BC204" i="1"/>
  <c r="BC237" i="1"/>
  <c r="BC253" i="1"/>
  <c r="BC94" i="1"/>
  <c r="BC40" i="1"/>
  <c r="BC82" i="1"/>
  <c r="BC23" i="1"/>
  <c r="L30" i="2" s="1"/>
  <c r="BC54" i="1"/>
  <c r="BC70" i="1"/>
  <c r="BC86" i="1"/>
  <c r="BC19" i="1"/>
  <c r="L24" i="2" s="1"/>
  <c r="BC35" i="1"/>
  <c r="BC62" i="1"/>
  <c r="BC78" i="1"/>
  <c r="BC27" i="1"/>
  <c r="L38" i="2" s="1"/>
  <c r="L56" i="2" l="1"/>
  <c r="L50" i="2"/>
  <c r="L46" i="2"/>
  <c r="L28" i="2"/>
  <c r="C7" i="5"/>
  <c r="K2" i="2" l="1"/>
  <c r="D7" i="5" s="1"/>
  <c r="E7" i="5" s="1"/>
</calcChain>
</file>

<file path=xl/sharedStrings.xml><?xml version="1.0" encoding="utf-8"?>
<sst xmlns="http://schemas.openxmlformats.org/spreadsheetml/2006/main" count="1732" uniqueCount="112">
  <si>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</si>
  <si>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</si>
  <si>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</si>
  <si>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</si>
  <si>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</si>
  <si>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</si>
  <si>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</si>
  <si>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</si>
  <si>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</si>
  <si>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</si>
  <si>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</si>
  <si>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</si>
  <si>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</si>
  <si>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</si>
  <si>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</si>
  <si>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</si>
  <si>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</si>
  <si>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</si>
  <si>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</si>
  <si>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</si>
  <si>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</si>
  <si>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</si>
  <si>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</si>
  <si>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</si>
  <si>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</si>
  <si>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</si>
  <si>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</si>
  <si>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</si>
  <si>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</si>
  <si>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</si>
  <si>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</si>
  <si>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</si>
  <si>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</si>
  <si>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</si>
  <si>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</si>
  <si>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</si>
  <si>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</si>
  <si>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</si>
  <si>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</si>
  <si>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</si>
  <si>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</si>
  <si>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</si>
  <si>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</si>
  <si>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</si>
  <si>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</si>
  <si>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</si>
  <si>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</si>
  <si>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</si>
  <si>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</si>
  <si>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</si>
  <si>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</si>
  <si>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</si>
  <si>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</si>
  <si>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</si>
  <si>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</si>
  <si>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</si>
  <si>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</si>
  <si>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</si>
  <si>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</si>
  <si>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</si>
  <si>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</si>
  <si>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</si>
  <si>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</si>
  <si>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</si>
  <si>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</si>
  <si>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</si>
  <si>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</si>
  <si>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</si>
  <si>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</si>
  <si>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</si>
  <si>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</si>
  <si>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</si>
  <si>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</si>
  <si>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</si>
  <si>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</si>
  <si>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N089123</t>
  </si>
  <si>
    <t>GRUPO ZECOM S.R.L.,</t>
  </si>
  <si>
    <t>30-70974183-3</t>
  </si>
  <si>
    <t>19100834-55008304179396</t>
  </si>
  <si>
    <t>Bonificación</t>
  </si>
  <si>
    <t>Detalle de Obligaciones Regularizadas - Obligaciones Impositivas</t>
  </si>
  <si>
    <t>Bp-Acciones O Participaciones</t>
  </si>
  <si>
    <t>Intereses Resarcitorios</t>
  </si>
  <si>
    <t>2019/0</t>
  </si>
  <si>
    <t>Pagado</t>
  </si>
  <si>
    <t>Pendiente</t>
  </si>
  <si>
    <t>-</t>
  </si>
  <si>
    <t>Pago a Cuenta</t>
  </si>
  <si>
    <t>N989152</t>
  </si>
  <si>
    <t>Obligaciones Previsionales</t>
  </si>
  <si>
    <t>Dj Seg. Soc. Sipa Dto. 332</t>
  </si>
  <si>
    <t>Dj Seg. Soc. No Sipa Dto. 332</t>
  </si>
  <si>
    <t>2020/3</t>
  </si>
  <si>
    <t>2020/4</t>
  </si>
  <si>
    <t>2020/5</t>
  </si>
  <si>
    <t>2020/6</t>
  </si>
  <si>
    <t>N989145</t>
  </si>
  <si>
    <t>Empleador-Aportes Seg. Social</t>
  </si>
  <si>
    <t>O702873</t>
  </si>
  <si>
    <t>2020/7</t>
  </si>
  <si>
    <t>2020/8</t>
  </si>
  <si>
    <t>2020/9</t>
  </si>
  <si>
    <t>2020/10</t>
  </si>
  <si>
    <t>2020/11</t>
  </si>
  <si>
    <t>2020/12</t>
  </si>
  <si>
    <t>2021/1</t>
  </si>
  <si>
    <t>2021/2</t>
  </si>
  <si>
    <t>P103359</t>
  </si>
  <si>
    <t>Ganancias Sociedades</t>
  </si>
  <si>
    <t>Imprimir</t>
  </si>
  <si>
    <t>Pago a cuenta</t>
  </si>
  <si>
    <t>2021/0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</si>
</sst>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0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9"/>
      <color rgb="FF0093BE"/>
      <name val="Helvetica"/>
      <family val="2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8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  <border>
      <left/>
      <right/>
      <top style="medium">
        <color rgb="FFE5E5E5"/>
      </top>
      <bottom/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3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4" fontId="6" fillId="9" borderId="6" xfId="0" applyNumberFormat="1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164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8" fillId="17" borderId="2" xfId="0" applyFont="1" applyFill="1" applyBorder="1" applyAlignment="1">
      <alignment vertical="top" wrapText="1"/>
    </xf>
    <xf numFmtId="164" fontId="12" fillId="17" borderId="2" xfId="0" applyNumberFormat="1" applyFont="1" applyFill="1" applyBorder="1" applyAlignment="1">
      <alignment horizontal="right" vertical="top" wrapText="1"/>
    </xf>
    <xf numFmtId="164" fontId="8" fillId="17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2" fillId="0" borderId="0" xfId="0" applyFont="1" applyProtection="1">
      <protection locked="0"/>
    </xf>
    <xf numFmtId="0" fontId="12" fillId="17" borderId="2" xfId="0" applyFont="1" applyFill="1" applyBorder="1" applyAlignment="1" applyProtection="1">
      <alignment vertical="top" wrapText="1"/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8" borderId="2" xfId="0" applyFont="1" applyFill="1" applyBorder="1" applyAlignment="1" applyProtection="1">
      <alignment horizontal="center" vertical="top" wrapText="1"/>
      <protection locked="0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wrapText="1" inden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  <protection locked="0"/>
    </xf>
    <xf numFmtId="0" fontId="12" fillId="19" borderId="1" xfId="0" applyFont="1" applyFill="1" applyBorder="1" applyAlignment="1" applyProtection="1">
      <alignment horizontal="right" vertical="top" wrapText="1"/>
      <protection locked="0"/>
    </xf>
    <xf numFmtId="14" fontId="12" fillId="19" borderId="1" xfId="0" applyNumberFormat="1" applyFont="1" applyFill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14" fontId="17" fillId="0" borderId="2" xfId="0" applyNumberFormat="1" applyFont="1" applyBorder="1" applyAlignment="1">
      <alignment horizontal="center" vertical="top" wrapText="1"/>
    </xf>
    <xf numFmtId="4" fontId="17" fillId="0" borderId="2" xfId="0" applyNumberFormat="1" applyFont="1" applyBorder="1" applyAlignment="1">
      <alignment horizontal="right" vertical="top" wrapText="1"/>
    </xf>
    <xf numFmtId="0" fontId="17" fillId="0" borderId="2" xfId="0" applyFont="1" applyBorder="1" applyAlignment="1">
      <alignment horizontal="right" vertical="top" wrapText="1"/>
    </xf>
    <xf numFmtId="0" fontId="15" fillId="0" borderId="17" xfId="0" applyFont="1" applyBorder="1" applyAlignment="1">
      <alignment horizontal="right" wrapText="1" indent="1"/>
    </xf>
    <xf numFmtId="0" fontId="18" fillId="0" borderId="0" xfId="0" applyFont="1" applyAlignment="1">
      <alignment horizontal="left" wrapText="1" indent="1"/>
    </xf>
    <xf numFmtId="0" fontId="16" fillId="2" borderId="1" xfId="0" applyFont="1" applyFill="1" applyBorder="1" applyAlignment="1">
      <alignment horizontal="left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15" fillId="19" borderId="2" xfId="0" applyFont="1" applyFill="1" applyBorder="1" applyAlignment="1">
      <alignment horizontal="center" vertical="top" wrapText="1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2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2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2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2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2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2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2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2" xfId="0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10" activePane="bottomLeft" state="frozen"/>
      <selection pane="bottomLeft" activeCell="E28" sqref="E28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94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44</v>
      </c>
    </row>
    <row r="2" spans="2:19" ht="17.25" customHeight="1">
      <c r="B2" s="142" t="s">
        <v>31</v>
      </c>
      <c r="C2" s="144" t="s">
        <v>60</v>
      </c>
      <c r="D2" s="144" t="s">
        <v>61</v>
      </c>
      <c r="E2" s="142" t="s">
        <v>39</v>
      </c>
      <c r="F2" s="142" t="s">
        <v>58</v>
      </c>
      <c r="G2" s="142" t="s">
        <v>62</v>
      </c>
      <c r="H2" s="146" t="s">
        <v>34</v>
      </c>
      <c r="I2" s="140" t="s">
        <v>32</v>
      </c>
      <c r="J2" s="148" t="s">
        <v>59</v>
      </c>
      <c r="L2" s="136" t="s">
        <v>40</v>
      </c>
      <c r="M2" s="138">
        <v>0.12</v>
      </c>
      <c r="N2" s="9" t="s">
        <v>43</v>
      </c>
    </row>
    <row r="3" spans="2:19" ht="15.75" thickBot="1">
      <c r="B3" s="143"/>
      <c r="C3" s="145"/>
      <c r="D3" s="145"/>
      <c r="E3" s="143"/>
      <c r="F3" s="143"/>
      <c r="G3" s="143"/>
      <c r="H3" s="147"/>
      <c r="I3" s="141"/>
      <c r="J3" s="149"/>
      <c r="L3" s="137"/>
      <c r="M3" s="139"/>
      <c r="N3" s="10">
        <f>AVERAGEIF(O:O,P1,O:O)</f>
        <v>0.11970673014015829</v>
      </c>
    </row>
    <row r="4" spans="2:19">
      <c r="B4" s="32">
        <v>44105</v>
      </c>
      <c r="C4" s="35">
        <v>71069.86</v>
      </c>
      <c r="D4" s="36">
        <v>9263.0499999999993</v>
      </c>
      <c r="E4" s="6"/>
      <c r="F4" s="5"/>
      <c r="G4" s="5"/>
      <c r="H4" s="95" t="str">
        <f>IFERROR(IF(DAY(E4)&lt;21,EDATE(E4,-1)-DAY(E4)+1,(EDATE(E4,0)-DAY(E4)+1)),"")</f>
        <v/>
      </c>
      <c r="I4" s="37">
        <f>IFERROR((D4/C4)*F4,"")</f>
        <v>0</v>
      </c>
      <c r="J4" s="38">
        <f>C4-F4-G4</f>
        <v>71069.86</v>
      </c>
      <c r="K4" s="3"/>
      <c r="L4" s="3"/>
      <c r="M4" s="3"/>
      <c r="N4" s="28"/>
      <c r="O4" s="13">
        <f>IFERROR(+D4/C4,0)</f>
        <v>0.13033724844821701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9263.0499999999993</v>
      </c>
    </row>
    <row r="5" spans="2:19">
      <c r="B5" s="32">
        <v>44136</v>
      </c>
      <c r="C5" s="35">
        <v>71598.06</v>
      </c>
      <c r="D5" s="36">
        <v>9057.2199999999993</v>
      </c>
      <c r="E5" s="8"/>
      <c r="F5" s="5"/>
      <c r="G5" s="7"/>
      <c r="H5" s="95" t="str">
        <f t="shared" ref="H5:H42" si="2">IFERROR(IF(DAY(E5)&lt;21,EDATE(E5,-1)-DAY(E5)+1,(EDATE(E5,0)-DAY(E5)+1)),"")</f>
        <v/>
      </c>
      <c r="I5" s="37">
        <f t="shared" ref="I5:I42" si="3">IFERROR((D5/C5)*F5,"")</f>
        <v>0</v>
      </c>
      <c r="J5" s="38">
        <f t="shared" ref="J5:J42" si="4">C5-F5-G5</f>
        <v>71598.06</v>
      </c>
      <c r="K5" s="3"/>
      <c r="L5" s="3"/>
      <c r="M5" s="3"/>
      <c r="N5" s="28"/>
      <c r="O5" s="13">
        <f t="shared" ref="O5:O28" si="5">IFERROR(+D5/C5,0)</f>
        <v>0.12650091357223925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9057.2199999999993</v>
      </c>
    </row>
    <row r="6" spans="2:19">
      <c r="B6" s="32">
        <v>44166</v>
      </c>
      <c r="C6" s="35">
        <v>122959.52</v>
      </c>
      <c r="D6" s="36">
        <v>15317.23</v>
      </c>
      <c r="E6" s="8"/>
      <c r="F6" s="5"/>
      <c r="G6" s="7"/>
      <c r="H6" s="95" t="str">
        <f t="shared" si="2"/>
        <v/>
      </c>
      <c r="I6" s="37">
        <f t="shared" si="3"/>
        <v>0</v>
      </c>
      <c r="J6" s="38">
        <f t="shared" si="4"/>
        <v>122959.52</v>
      </c>
      <c r="K6" s="3"/>
      <c r="L6" s="3"/>
      <c r="M6" s="3"/>
      <c r="N6" s="28"/>
      <c r="O6" s="13">
        <f t="shared" si="5"/>
        <v>0.12457132233437475</v>
      </c>
      <c r="P6" s="12">
        <f t="shared" si="0"/>
        <v>2020</v>
      </c>
      <c r="Q6" s="12">
        <f t="shared" si="1"/>
        <v>12</v>
      </c>
      <c r="R6" s="12" t="str">
        <f t="shared" si="6"/>
        <v>2020/12</v>
      </c>
      <c r="S6" s="14">
        <f t="shared" si="7"/>
        <v>15317.23</v>
      </c>
    </row>
    <row r="7" spans="2:19">
      <c r="B7" s="32">
        <v>44197</v>
      </c>
      <c r="C7" s="35">
        <v>108805.31</v>
      </c>
      <c r="D7" s="36">
        <v>13664.54</v>
      </c>
      <c r="E7" s="8"/>
      <c r="F7" s="5"/>
      <c r="G7" s="7"/>
      <c r="H7" s="95" t="str">
        <f t="shared" si="2"/>
        <v/>
      </c>
      <c r="I7" s="37">
        <f t="shared" si="3"/>
        <v>0</v>
      </c>
      <c r="J7" s="38">
        <f t="shared" si="4"/>
        <v>108805.31</v>
      </c>
      <c r="K7" s="3"/>
      <c r="L7" s="3"/>
      <c r="M7" s="3"/>
      <c r="N7" s="28"/>
      <c r="O7" s="13">
        <f t="shared" si="5"/>
        <v>0.12558706923402913</v>
      </c>
      <c r="P7" s="12">
        <f t="shared" si="0"/>
        <v>2021</v>
      </c>
      <c r="Q7" s="12">
        <f t="shared" si="1"/>
        <v>1</v>
      </c>
      <c r="R7" s="12" t="str">
        <f t="shared" si="6"/>
        <v>2021/1</v>
      </c>
      <c r="S7" s="14">
        <f t="shared" si="7"/>
        <v>13664.54</v>
      </c>
    </row>
    <row r="8" spans="2:19">
      <c r="B8" s="32">
        <v>44228</v>
      </c>
      <c r="C8" s="35">
        <v>125852.5</v>
      </c>
      <c r="D8" s="36">
        <v>15689.81</v>
      </c>
      <c r="E8" s="8"/>
      <c r="F8" s="5"/>
      <c r="G8" s="7"/>
      <c r="H8" s="95" t="str">
        <f t="shared" si="2"/>
        <v/>
      </c>
      <c r="I8" s="37">
        <f t="shared" si="3"/>
        <v>0</v>
      </c>
      <c r="J8" s="38">
        <f t="shared" si="4"/>
        <v>125852.5</v>
      </c>
      <c r="K8" s="3"/>
      <c r="L8" s="3"/>
      <c r="M8" s="3"/>
      <c r="N8" s="28"/>
      <c r="O8" s="13">
        <f t="shared" si="5"/>
        <v>0.12466824258556643</v>
      </c>
      <c r="P8" s="12">
        <f t="shared" si="0"/>
        <v>2021</v>
      </c>
      <c r="Q8" s="12">
        <f t="shared" si="1"/>
        <v>2</v>
      </c>
      <c r="R8" s="12" t="str">
        <f t="shared" si="6"/>
        <v>2021/2</v>
      </c>
      <c r="S8" s="14">
        <f t="shared" si="7"/>
        <v>15689.81</v>
      </c>
    </row>
    <row r="9" spans="2:19">
      <c r="B9" s="32">
        <v>44256</v>
      </c>
      <c r="C9" s="35">
        <v>124103.87</v>
      </c>
      <c r="D9" s="36">
        <v>15688.25</v>
      </c>
      <c r="E9" s="8">
        <v>44316</v>
      </c>
      <c r="F9" s="5">
        <v>115853.38</v>
      </c>
      <c r="G9" s="7"/>
      <c r="H9" s="95">
        <v>44317</v>
      </c>
      <c r="I9" s="37">
        <f t="shared" si="3"/>
        <v>14645.286958295501</v>
      </c>
      <c r="J9" s="38">
        <f t="shared" si="4"/>
        <v>8250.4899999999907</v>
      </c>
      <c r="K9" s="3"/>
      <c r="L9" s="3"/>
      <c r="M9" s="3"/>
      <c r="N9" s="28"/>
      <c r="O9" s="13">
        <f t="shared" si="5"/>
        <v>0.12641225450906568</v>
      </c>
      <c r="P9" s="12">
        <f t="shared" si="0"/>
        <v>2021</v>
      </c>
      <c r="Q9" s="12">
        <f t="shared" si="1"/>
        <v>3</v>
      </c>
      <c r="R9" s="12" t="str">
        <f t="shared" si="6"/>
        <v>2021/3</v>
      </c>
      <c r="S9" s="14">
        <f t="shared" si="7"/>
        <v>15688.25</v>
      </c>
    </row>
    <row r="10" spans="2:19">
      <c r="B10" s="32">
        <v>44287</v>
      </c>
      <c r="C10" s="35">
        <v>126857.01</v>
      </c>
      <c r="D10" s="36">
        <v>15824.3</v>
      </c>
      <c r="E10" s="8">
        <v>44347</v>
      </c>
      <c r="F10" s="5">
        <v>126857.01</v>
      </c>
      <c r="G10" s="7"/>
      <c r="H10" s="95">
        <f t="shared" si="2"/>
        <v>44317</v>
      </c>
      <c r="I10" s="37">
        <f t="shared" si="3"/>
        <v>15824.3</v>
      </c>
      <c r="J10" s="38">
        <f t="shared" si="4"/>
        <v>0</v>
      </c>
      <c r="K10" s="3"/>
      <c r="L10" s="3"/>
      <c r="M10" s="3"/>
      <c r="N10" s="28"/>
      <c r="O10" s="13">
        <f t="shared" si="5"/>
        <v>0.12474123424476109</v>
      </c>
      <c r="P10" s="12">
        <f t="shared" si="0"/>
        <v>2021</v>
      </c>
      <c r="Q10" s="12">
        <f t="shared" si="1"/>
        <v>4</v>
      </c>
      <c r="R10" s="12" t="str">
        <f t="shared" si="6"/>
        <v>2021/4</v>
      </c>
      <c r="S10" s="14">
        <f t="shared" si="7"/>
        <v>15824.3</v>
      </c>
    </row>
    <row r="11" spans="2:19">
      <c r="B11" s="32">
        <v>44317</v>
      </c>
      <c r="C11" s="35">
        <v>130557.29</v>
      </c>
      <c r="D11" s="36">
        <v>16249.41</v>
      </c>
      <c r="E11" s="8">
        <v>44377</v>
      </c>
      <c r="F11" s="5">
        <v>130557.29</v>
      </c>
      <c r="G11" s="7"/>
      <c r="H11" s="95">
        <f t="shared" si="2"/>
        <v>44348</v>
      </c>
      <c r="I11" s="37">
        <f t="shared" si="3"/>
        <v>16249.41</v>
      </c>
      <c r="J11" s="38">
        <f t="shared" si="4"/>
        <v>0</v>
      </c>
      <c r="K11" s="3"/>
      <c r="L11" s="3"/>
      <c r="M11" s="3"/>
      <c r="N11" s="28"/>
      <c r="O11" s="13">
        <f t="shared" si="5"/>
        <v>0.12446191246769905</v>
      </c>
      <c r="P11" s="12">
        <f t="shared" si="0"/>
        <v>2021</v>
      </c>
      <c r="Q11" s="12">
        <f t="shared" si="1"/>
        <v>5</v>
      </c>
      <c r="R11" s="12" t="str">
        <f t="shared" si="6"/>
        <v>2021/5</v>
      </c>
      <c r="S11" s="14">
        <f t="shared" si="7"/>
        <v>16249.41</v>
      </c>
    </row>
    <row r="12" spans="2:19">
      <c r="B12" s="32">
        <v>44348</v>
      </c>
      <c r="C12" s="35">
        <v>198798.05</v>
      </c>
      <c r="D12" s="36">
        <v>24315.45</v>
      </c>
      <c r="E12" s="8">
        <v>44418</v>
      </c>
      <c r="F12" s="5">
        <v>198798.05</v>
      </c>
      <c r="G12" s="7"/>
      <c r="H12" s="95">
        <f t="shared" si="2"/>
        <v>44378</v>
      </c>
      <c r="I12" s="37">
        <f t="shared" si="3"/>
        <v>24315.45</v>
      </c>
      <c r="J12" s="38">
        <f t="shared" si="4"/>
        <v>0</v>
      </c>
      <c r="K12" s="3"/>
      <c r="L12" s="3"/>
      <c r="M12" s="3"/>
      <c r="N12" s="28"/>
      <c r="O12" s="13">
        <f t="shared" si="5"/>
        <v>0.12231231644374782</v>
      </c>
      <c r="P12" s="12">
        <f t="shared" si="0"/>
        <v>2021</v>
      </c>
      <c r="Q12" s="12">
        <f t="shared" si="1"/>
        <v>6</v>
      </c>
      <c r="R12" s="12" t="str">
        <f t="shared" si="6"/>
        <v>2021/6</v>
      </c>
      <c r="S12" s="14">
        <f t="shared" si="7"/>
        <v>24315.45</v>
      </c>
    </row>
    <row r="13" spans="2:19">
      <c r="B13" s="32">
        <v>44378</v>
      </c>
      <c r="C13" s="35">
        <v>141330.79</v>
      </c>
      <c r="D13" s="36">
        <v>17840.330000000002</v>
      </c>
      <c r="E13" s="8">
        <v>44438</v>
      </c>
      <c r="F13" s="5">
        <v>141330.79</v>
      </c>
      <c r="G13" s="7"/>
      <c r="H13" s="95">
        <f t="shared" si="2"/>
        <v>44409</v>
      </c>
      <c r="I13" s="37">
        <f t="shared" si="3"/>
        <v>17840.330000000002</v>
      </c>
      <c r="J13" s="38">
        <f t="shared" si="4"/>
        <v>0</v>
      </c>
      <c r="K13" s="3"/>
      <c r="L13" s="3"/>
      <c r="M13" s="3"/>
      <c r="N13" s="28"/>
      <c r="O13" s="13">
        <f t="shared" si="5"/>
        <v>0.12623102156295879</v>
      </c>
      <c r="P13" s="12">
        <f t="shared" si="0"/>
        <v>2021</v>
      </c>
      <c r="Q13" s="12">
        <f t="shared" si="1"/>
        <v>7</v>
      </c>
      <c r="R13" s="12" t="str">
        <f t="shared" si="6"/>
        <v>2021/7</v>
      </c>
      <c r="S13" s="14">
        <f t="shared" si="7"/>
        <v>17840.330000000002</v>
      </c>
    </row>
    <row r="14" spans="2:19">
      <c r="B14" s="32">
        <v>44409</v>
      </c>
      <c r="C14" s="35">
        <v>159910.59</v>
      </c>
      <c r="D14" s="36">
        <v>18481.57</v>
      </c>
      <c r="E14" s="8">
        <v>44461</v>
      </c>
      <c r="F14" s="5">
        <v>159910.59</v>
      </c>
      <c r="G14" s="7"/>
      <c r="H14" s="95">
        <f t="shared" si="2"/>
        <v>44440</v>
      </c>
      <c r="I14" s="37">
        <f t="shared" si="3"/>
        <v>18481.57</v>
      </c>
      <c r="J14" s="38">
        <f t="shared" si="4"/>
        <v>0</v>
      </c>
      <c r="K14" s="3"/>
      <c r="L14" s="3"/>
      <c r="M14" s="3"/>
      <c r="N14" s="28"/>
      <c r="O14" s="13">
        <f t="shared" si="5"/>
        <v>0.11557439691767755</v>
      </c>
      <c r="P14" s="12">
        <f t="shared" si="0"/>
        <v>2021</v>
      </c>
      <c r="Q14" s="12">
        <f t="shared" si="1"/>
        <v>8</v>
      </c>
      <c r="R14" s="12" t="str">
        <f t="shared" si="6"/>
        <v>2021/8</v>
      </c>
      <c r="S14" s="14">
        <f t="shared" si="7"/>
        <v>18481.57</v>
      </c>
    </row>
    <row r="15" spans="2:19">
      <c r="B15" s="32">
        <v>44440</v>
      </c>
      <c r="C15" s="35">
        <v>147226.29999999999</v>
      </c>
      <c r="D15" s="36">
        <v>17013.62</v>
      </c>
      <c r="E15" s="8">
        <v>44494</v>
      </c>
      <c r="F15" s="5">
        <v>147226.29999999999</v>
      </c>
      <c r="G15" s="7"/>
      <c r="H15" s="95">
        <f t="shared" si="2"/>
        <v>44470</v>
      </c>
      <c r="I15" s="37">
        <f t="shared" si="3"/>
        <v>17013.62</v>
      </c>
      <c r="J15" s="38">
        <f t="shared" si="4"/>
        <v>0</v>
      </c>
      <c r="K15" s="3"/>
      <c r="L15" s="3"/>
      <c r="M15" s="3"/>
      <c r="N15" s="28"/>
      <c r="O15" s="13">
        <f t="shared" si="5"/>
        <v>0.11556101049880355</v>
      </c>
      <c r="P15" s="12">
        <f t="shared" si="0"/>
        <v>2021</v>
      </c>
      <c r="Q15" s="12">
        <f t="shared" si="1"/>
        <v>9</v>
      </c>
      <c r="R15" s="12" t="str">
        <f t="shared" si="6"/>
        <v>2021/9</v>
      </c>
      <c r="S15" s="14">
        <f t="shared" si="7"/>
        <v>17013.62</v>
      </c>
    </row>
    <row r="16" spans="2:19">
      <c r="B16" s="32">
        <v>44470</v>
      </c>
      <c r="C16" s="35">
        <v>166044.99</v>
      </c>
      <c r="D16" s="36">
        <v>19200.12</v>
      </c>
      <c r="E16" s="8">
        <v>44524</v>
      </c>
      <c r="F16" s="5">
        <v>166044.99</v>
      </c>
      <c r="G16" s="7"/>
      <c r="H16" s="95">
        <f t="shared" si="2"/>
        <v>44501</v>
      </c>
      <c r="I16" s="37">
        <f t="shared" si="3"/>
        <v>19200.12</v>
      </c>
      <c r="J16" s="38">
        <f t="shared" si="4"/>
        <v>0</v>
      </c>
      <c r="K16" s="3"/>
      <c r="L16" s="3"/>
      <c r="M16" s="3"/>
      <c r="N16" s="28"/>
      <c r="O16" s="13">
        <f t="shared" si="5"/>
        <v>0.11563203442633228</v>
      </c>
      <c r="P16" s="12">
        <f t="shared" si="0"/>
        <v>2021</v>
      </c>
      <c r="Q16" s="12">
        <f t="shared" si="1"/>
        <v>10</v>
      </c>
      <c r="R16" s="12" t="str">
        <f t="shared" si="6"/>
        <v>2021/10</v>
      </c>
      <c r="S16" s="14">
        <f t="shared" si="7"/>
        <v>19200.12</v>
      </c>
    </row>
    <row r="17" spans="2:19">
      <c r="B17" s="32">
        <v>44501</v>
      </c>
      <c r="C17" s="35">
        <v>173752.4</v>
      </c>
      <c r="D17" s="36">
        <v>20096.05</v>
      </c>
      <c r="E17" s="8">
        <v>44551</v>
      </c>
      <c r="F17" s="5">
        <v>173752.4</v>
      </c>
      <c r="G17" s="7"/>
      <c r="H17" s="95">
        <f t="shared" si="2"/>
        <v>44531</v>
      </c>
      <c r="I17" s="37">
        <f t="shared" si="3"/>
        <v>20096.05</v>
      </c>
      <c r="J17" s="38">
        <f t="shared" si="4"/>
        <v>0</v>
      </c>
      <c r="K17" s="3"/>
      <c r="L17" s="3"/>
      <c r="M17" s="3"/>
      <c r="N17" s="28"/>
      <c r="O17" s="13">
        <f t="shared" si="5"/>
        <v>0.11565912183083514</v>
      </c>
      <c r="P17" s="12">
        <f t="shared" si="0"/>
        <v>2021</v>
      </c>
      <c r="Q17" s="12">
        <f t="shared" si="1"/>
        <v>11</v>
      </c>
      <c r="R17" s="12" t="str">
        <f t="shared" si="6"/>
        <v>2021/11</v>
      </c>
      <c r="S17" s="14">
        <f t="shared" si="7"/>
        <v>20096.05</v>
      </c>
    </row>
    <row r="18" spans="2:19">
      <c r="B18" s="32">
        <v>44531</v>
      </c>
      <c r="C18" s="35">
        <v>264563.26</v>
      </c>
      <c r="D18" s="36">
        <v>30609.35</v>
      </c>
      <c r="E18" s="8">
        <v>44587</v>
      </c>
      <c r="F18" s="5">
        <v>264563.26</v>
      </c>
      <c r="G18" s="7"/>
      <c r="H18" s="95">
        <f t="shared" si="2"/>
        <v>44562</v>
      </c>
      <c r="I18" s="37">
        <f t="shared" si="3"/>
        <v>30609.35</v>
      </c>
      <c r="J18" s="38">
        <f t="shared" si="4"/>
        <v>0</v>
      </c>
      <c r="K18" s="3"/>
      <c r="L18" s="3"/>
      <c r="M18" s="3"/>
      <c r="N18" s="28"/>
      <c r="O18" s="13">
        <f t="shared" si="5"/>
        <v>0.11569765960700665</v>
      </c>
      <c r="P18" s="12">
        <f t="shared" si="0"/>
        <v>2021</v>
      </c>
      <c r="Q18" s="12">
        <f t="shared" si="1"/>
        <v>12</v>
      </c>
      <c r="R18" s="12" t="str">
        <f t="shared" si="6"/>
        <v>2021/12</v>
      </c>
      <c r="S18" s="14">
        <f t="shared" si="7"/>
        <v>30609.35</v>
      </c>
    </row>
    <row r="19" spans="2:19">
      <c r="B19" s="32">
        <v>44562</v>
      </c>
      <c r="C19" s="35">
        <v>210197.93</v>
      </c>
      <c r="D19" s="36">
        <v>24333.51</v>
      </c>
      <c r="E19" s="8">
        <v>44601</v>
      </c>
      <c r="F19" s="5">
        <v>210197.93</v>
      </c>
      <c r="G19" s="7"/>
      <c r="H19" s="95">
        <f t="shared" si="2"/>
        <v>44562</v>
      </c>
      <c r="I19" s="37">
        <f t="shared" si="3"/>
        <v>24333.51</v>
      </c>
      <c r="J19" s="38">
        <f t="shared" si="4"/>
        <v>0</v>
      </c>
      <c r="K19" s="3"/>
      <c r="L19" s="3"/>
      <c r="M19" s="3"/>
      <c r="N19" s="28"/>
      <c r="O19" s="13">
        <f t="shared" si="5"/>
        <v>0.11576474611334184</v>
      </c>
      <c r="P19" s="12">
        <f t="shared" si="0"/>
        <v>2022</v>
      </c>
      <c r="Q19" s="12">
        <f t="shared" si="1"/>
        <v>1</v>
      </c>
      <c r="R19" s="12" t="str">
        <f t="shared" si="6"/>
        <v>2022/1</v>
      </c>
      <c r="S19" s="14">
        <f t="shared" si="7"/>
        <v>24333.51</v>
      </c>
    </row>
    <row r="20" spans="2:19">
      <c r="B20" s="32">
        <v>44593</v>
      </c>
      <c r="C20" s="35">
        <v>173367.47</v>
      </c>
      <c r="D20" s="36">
        <v>20057.61</v>
      </c>
      <c r="E20" s="8">
        <v>44636</v>
      </c>
      <c r="F20" s="5">
        <v>173367.47</v>
      </c>
      <c r="G20" s="7"/>
      <c r="H20" s="95">
        <f t="shared" si="2"/>
        <v>44593</v>
      </c>
      <c r="I20" s="37">
        <f t="shared" si="3"/>
        <v>20057.61</v>
      </c>
      <c r="J20" s="38">
        <f t="shared" si="4"/>
        <v>0</v>
      </c>
      <c r="K20" s="3"/>
      <c r="L20" s="3"/>
      <c r="M20" s="3"/>
      <c r="N20" s="28"/>
      <c r="O20" s="13">
        <f t="shared" si="5"/>
        <v>0.1156941956873455</v>
      </c>
      <c r="P20" s="12">
        <f t="shared" si="0"/>
        <v>2022</v>
      </c>
      <c r="Q20" s="12">
        <f t="shared" si="1"/>
        <v>2</v>
      </c>
      <c r="R20" s="12" t="str">
        <f t="shared" si="6"/>
        <v>2022/2</v>
      </c>
      <c r="S20" s="14">
        <f t="shared" si="7"/>
        <v>20057.61</v>
      </c>
    </row>
    <row r="21" spans="2:19">
      <c r="B21" s="32">
        <v>44621</v>
      </c>
      <c r="C21" s="35">
        <v>207629.67</v>
      </c>
      <c r="D21" s="36">
        <v>24040.66</v>
      </c>
      <c r="E21" s="8">
        <v>44672</v>
      </c>
      <c r="F21" s="5">
        <v>207629.67</v>
      </c>
      <c r="G21" s="7"/>
      <c r="H21" s="95">
        <f t="shared" si="2"/>
        <v>44652</v>
      </c>
      <c r="I21" s="37">
        <f t="shared" si="3"/>
        <v>24040.66</v>
      </c>
      <c r="J21" s="38">
        <f t="shared" si="4"/>
        <v>0</v>
      </c>
      <c r="K21" s="3"/>
      <c r="L21" s="3"/>
      <c r="M21" s="3"/>
      <c r="N21" s="28"/>
      <c r="O21" s="13">
        <f t="shared" si="5"/>
        <v>0.11578624577113665</v>
      </c>
      <c r="P21" s="12">
        <f t="shared" si="0"/>
        <v>2022</v>
      </c>
      <c r="Q21" s="12">
        <f t="shared" si="1"/>
        <v>3</v>
      </c>
      <c r="R21" s="12" t="str">
        <f t="shared" si="6"/>
        <v>2022/3</v>
      </c>
      <c r="S21" s="14">
        <f t="shared" si="7"/>
        <v>24040.66</v>
      </c>
    </row>
    <row r="22" spans="2:19">
      <c r="B22" s="32">
        <v>44652</v>
      </c>
      <c r="C22" s="35">
        <v>240625.01</v>
      </c>
      <c r="D22" s="36">
        <v>27881.37</v>
      </c>
      <c r="E22" s="8">
        <v>44704</v>
      </c>
      <c r="F22" s="5">
        <v>240625.01</v>
      </c>
      <c r="G22" s="7"/>
      <c r="H22" s="95">
        <f t="shared" si="2"/>
        <v>44682</v>
      </c>
      <c r="I22" s="37">
        <f t="shared" si="3"/>
        <v>27881.37</v>
      </c>
      <c r="J22" s="38">
        <f t="shared" si="4"/>
        <v>0</v>
      </c>
      <c r="K22" s="3"/>
      <c r="L22" s="3"/>
      <c r="M22" s="3"/>
      <c r="N22" s="28"/>
      <c r="O22" s="13">
        <f t="shared" si="5"/>
        <v>0.11587062375602601</v>
      </c>
      <c r="P22" s="12">
        <f t="shared" si="0"/>
        <v>2022</v>
      </c>
      <c r="Q22" s="12">
        <f t="shared" si="1"/>
        <v>4</v>
      </c>
      <c r="R22" s="12" t="str">
        <f t="shared" si="6"/>
        <v>2022/4</v>
      </c>
      <c r="S22" s="14">
        <f t="shared" si="7"/>
        <v>27881.37</v>
      </c>
    </row>
    <row r="23" spans="2:19">
      <c r="B23" s="32">
        <v>44682</v>
      </c>
      <c r="C23" s="35">
        <v>251840.89</v>
      </c>
      <c r="D23" s="36">
        <v>29186.94</v>
      </c>
      <c r="E23" s="8">
        <v>44735</v>
      </c>
      <c r="F23" s="5">
        <v>251840.89</v>
      </c>
      <c r="G23" s="7"/>
      <c r="H23" s="95">
        <f t="shared" si="2"/>
        <v>44713</v>
      </c>
      <c r="I23" s="37">
        <f t="shared" si="3"/>
        <v>29186.94</v>
      </c>
      <c r="J23" s="38">
        <f t="shared" si="4"/>
        <v>0</v>
      </c>
      <c r="K23" s="3"/>
      <c r="L23" s="3"/>
      <c r="M23" s="3"/>
      <c r="N23" s="28"/>
      <c r="O23" s="13">
        <f t="shared" si="5"/>
        <v>0.11589436489046714</v>
      </c>
      <c r="P23" s="12">
        <f t="shared" si="0"/>
        <v>2022</v>
      </c>
      <c r="Q23" s="12">
        <f t="shared" si="1"/>
        <v>5</v>
      </c>
      <c r="R23" s="12" t="str">
        <f t="shared" si="6"/>
        <v>2022/5</v>
      </c>
      <c r="S23" s="14">
        <f t="shared" si="7"/>
        <v>29186.94</v>
      </c>
    </row>
    <row r="24" spans="2:19">
      <c r="B24" s="32">
        <v>44713</v>
      </c>
      <c r="C24" s="35">
        <v>369501.6</v>
      </c>
      <c r="D24" s="36">
        <v>42824.45</v>
      </c>
      <c r="E24" s="8">
        <v>44768</v>
      </c>
      <c r="F24" s="5">
        <v>369501.6</v>
      </c>
      <c r="G24" s="7"/>
      <c r="H24" s="95">
        <f t="shared" si="2"/>
        <v>44743</v>
      </c>
      <c r="I24" s="37">
        <f t="shared" si="3"/>
        <v>42824.45</v>
      </c>
      <c r="J24" s="38">
        <f t="shared" si="4"/>
        <v>0</v>
      </c>
      <c r="K24" s="3"/>
      <c r="L24" s="3"/>
      <c r="M24" s="3"/>
      <c r="N24" s="28"/>
      <c r="O24" s="13">
        <f t="shared" si="5"/>
        <v>0.11589787432584865</v>
      </c>
      <c r="P24" s="12">
        <f t="shared" si="0"/>
        <v>2022</v>
      </c>
      <c r="Q24" s="12">
        <f t="shared" si="1"/>
        <v>6</v>
      </c>
      <c r="R24" s="12" t="str">
        <f t="shared" si="6"/>
        <v>2022/6</v>
      </c>
      <c r="S24" s="14">
        <f t="shared" si="7"/>
        <v>42824.45</v>
      </c>
    </row>
    <row r="25" spans="2:19">
      <c r="B25" s="32">
        <v>44743</v>
      </c>
      <c r="C25" s="35">
        <v>301161.26</v>
      </c>
      <c r="D25" s="36">
        <v>34905.919999999998</v>
      </c>
      <c r="E25" s="8">
        <v>44796</v>
      </c>
      <c r="F25" s="5">
        <v>301161.26</v>
      </c>
      <c r="G25" s="7"/>
      <c r="H25" s="95">
        <f t="shared" si="2"/>
        <v>44774</v>
      </c>
      <c r="I25" s="37">
        <f t="shared" si="3"/>
        <v>34905.919999999998</v>
      </c>
      <c r="J25" s="38">
        <f t="shared" si="4"/>
        <v>0</v>
      </c>
      <c r="K25" s="3"/>
      <c r="L25" s="3"/>
      <c r="M25" s="3"/>
      <c r="N25" s="28"/>
      <c r="O25" s="13">
        <f t="shared" si="5"/>
        <v>0.11590441612576596</v>
      </c>
      <c r="P25" s="12">
        <f t="shared" si="0"/>
        <v>2022</v>
      </c>
      <c r="Q25" s="12">
        <f t="shared" si="1"/>
        <v>7</v>
      </c>
      <c r="R25" s="12" t="str">
        <f t="shared" si="6"/>
        <v>2022/7</v>
      </c>
      <c r="S25" s="14">
        <f t="shared" si="7"/>
        <v>34905.919999999998</v>
      </c>
    </row>
    <row r="26" spans="2:19">
      <c r="B26" s="32">
        <v>44774</v>
      </c>
      <c r="C26" s="35">
        <v>354248.39</v>
      </c>
      <c r="D26" s="36">
        <v>41085.379212461106</v>
      </c>
      <c r="E26" s="8">
        <v>44827</v>
      </c>
      <c r="F26" s="5">
        <v>354248.39</v>
      </c>
      <c r="G26" s="7"/>
      <c r="H26" s="95">
        <f t="shared" si="2"/>
        <v>44805</v>
      </c>
      <c r="I26" s="37">
        <f t="shared" si="3"/>
        <v>41085.379212461106</v>
      </c>
      <c r="J26" s="38">
        <f t="shared" si="4"/>
        <v>0</v>
      </c>
      <c r="K26" s="3"/>
      <c r="L26" s="3"/>
      <c r="M26" s="3"/>
      <c r="N26" s="28"/>
      <c r="O26" s="13">
        <f t="shared" si="5"/>
        <v>0.11597901464692925</v>
      </c>
      <c r="P26" s="12">
        <f t="shared" si="0"/>
        <v>2022</v>
      </c>
      <c r="Q26" s="12">
        <f t="shared" si="1"/>
        <v>8</v>
      </c>
      <c r="R26" s="12" t="str">
        <f t="shared" si="6"/>
        <v>2022/8</v>
      </c>
      <c r="S26" s="14">
        <f t="shared" si="7"/>
        <v>41085.379212461106</v>
      </c>
    </row>
    <row r="27" spans="2:19">
      <c r="B27" s="32">
        <v>44805</v>
      </c>
      <c r="C27" s="35">
        <v>336732.32</v>
      </c>
      <c r="D27" s="36">
        <v>39046.478311862869</v>
      </c>
      <c r="E27" s="8">
        <v>44857</v>
      </c>
      <c r="F27" s="5">
        <v>336732.32</v>
      </c>
      <c r="G27" s="7"/>
      <c r="H27" s="95">
        <f t="shared" si="2"/>
        <v>44835</v>
      </c>
      <c r="I27" s="37">
        <f t="shared" si="3"/>
        <v>39046.478311862869</v>
      </c>
      <c r="J27" s="38">
        <f t="shared" si="4"/>
        <v>0</v>
      </c>
      <c r="K27" s="3"/>
      <c r="L27" s="3"/>
      <c r="M27" s="3"/>
      <c r="N27" s="28"/>
      <c r="O27" s="13">
        <f t="shared" si="5"/>
        <v>0.11595702578197088</v>
      </c>
      <c r="P27" s="12">
        <f t="shared" si="0"/>
        <v>2022</v>
      </c>
      <c r="Q27" s="12">
        <f t="shared" si="1"/>
        <v>9</v>
      </c>
      <c r="R27" s="12" t="str">
        <f t="shared" si="6"/>
        <v>2022/9</v>
      </c>
      <c r="S27" s="14">
        <f t="shared" si="7"/>
        <v>39046.478311862869</v>
      </c>
    </row>
    <row r="28" spans="2:19">
      <c r="B28" s="32">
        <v>44835</v>
      </c>
      <c r="C28" s="35">
        <v>348455.3</v>
      </c>
      <c r="D28" s="36">
        <v>40411.053773200016</v>
      </c>
      <c r="E28" s="8"/>
      <c r="F28" s="5"/>
      <c r="G28" s="7"/>
      <c r="H28" s="95" t="str">
        <f t="shared" si="2"/>
        <v/>
      </c>
      <c r="I28" s="37">
        <f t="shared" si="3"/>
        <v>0</v>
      </c>
      <c r="J28" s="38">
        <f t="shared" si="4"/>
        <v>348455.3</v>
      </c>
      <c r="K28" s="31"/>
      <c r="L28" s="3"/>
      <c r="M28" s="3"/>
      <c r="N28" s="28"/>
      <c r="O28" s="13">
        <f t="shared" si="5"/>
        <v>0.11597198772181114</v>
      </c>
      <c r="P28" s="12">
        <f t="shared" si="0"/>
        <v>2022</v>
      </c>
      <c r="Q28" s="12">
        <f t="shared" si="1"/>
        <v>10</v>
      </c>
      <c r="R28" s="12" t="str">
        <f t="shared" si="6"/>
        <v>2022/10</v>
      </c>
      <c r="S28" s="14">
        <f t="shared" si="7"/>
        <v>40411.053773200016</v>
      </c>
    </row>
    <row r="29" spans="2:19">
      <c r="B29" s="32">
        <v>44866</v>
      </c>
      <c r="C29" s="35"/>
      <c r="D29" s="36"/>
      <c r="E29" s="8"/>
      <c r="F29" s="5"/>
      <c r="G29" s="7"/>
      <c r="H29" s="95" t="str">
        <f t="shared" si="2"/>
        <v/>
      </c>
      <c r="I29" s="37" t="str">
        <f t="shared" si="3"/>
        <v/>
      </c>
      <c r="J29" s="38">
        <f t="shared" si="4"/>
        <v>0</v>
      </c>
      <c r="N29" s="2"/>
      <c r="O29" s="13">
        <f t="shared" ref="O29:O42" si="8">IFERROR(+D29/C29,0)</f>
        <v>0</v>
      </c>
      <c r="P29" s="12">
        <f t="shared" ref="P29:P42" si="9">YEAR(B29)</f>
        <v>2022</v>
      </c>
      <c r="Q29" s="12">
        <f t="shared" ref="Q29:Q42" si="10">MONTH(B29)</f>
        <v>11</v>
      </c>
      <c r="R29" s="12" t="str">
        <f t="shared" ref="R29:R42" si="11">P29&amp;"/"&amp;Q29</f>
        <v>2022/11</v>
      </c>
      <c r="S29" s="14">
        <f t="shared" ref="S29:S42" si="12">D29</f>
        <v>0</v>
      </c>
    </row>
    <row r="30" spans="2:19">
      <c r="B30" s="32">
        <v>44896</v>
      </c>
      <c r="C30" s="35"/>
      <c r="D30" s="36"/>
      <c r="E30" s="8"/>
      <c r="F30" s="5"/>
      <c r="G30" s="7"/>
      <c r="H30" s="95" t="str">
        <f t="shared" si="2"/>
        <v/>
      </c>
      <c r="I30" s="37" t="str">
        <f t="shared" si="3"/>
        <v/>
      </c>
      <c r="J30" s="38">
        <f t="shared" si="4"/>
        <v>0</v>
      </c>
      <c r="N30" s="2"/>
      <c r="O30" s="13">
        <f t="shared" si="8"/>
        <v>0</v>
      </c>
      <c r="P30" s="12">
        <f t="shared" si="9"/>
        <v>2022</v>
      </c>
      <c r="Q30" s="12">
        <f t="shared" si="10"/>
        <v>12</v>
      </c>
      <c r="R30" s="12" t="str">
        <f t="shared" si="11"/>
        <v>2022/12</v>
      </c>
      <c r="S30" s="14">
        <f t="shared" si="12"/>
        <v>0</v>
      </c>
    </row>
    <row r="31" spans="2:19">
      <c r="B31" s="32">
        <v>44927</v>
      </c>
      <c r="C31" s="35"/>
      <c r="D31" s="36"/>
      <c r="E31" s="8"/>
      <c r="F31" s="5"/>
      <c r="G31" s="7"/>
      <c r="H31" s="95" t="str">
        <f t="shared" si="2"/>
        <v/>
      </c>
      <c r="I31" s="37" t="str">
        <f t="shared" si="3"/>
        <v/>
      </c>
      <c r="J31" s="38">
        <f t="shared" si="4"/>
        <v>0</v>
      </c>
      <c r="N31" s="2"/>
      <c r="O31" s="13">
        <f t="shared" si="8"/>
        <v>0</v>
      </c>
      <c r="P31" s="12">
        <f t="shared" si="9"/>
        <v>2023</v>
      </c>
      <c r="Q31" s="12">
        <f t="shared" si="10"/>
        <v>1</v>
      </c>
      <c r="R31" s="12" t="str">
        <f t="shared" si="11"/>
        <v>2023/1</v>
      </c>
      <c r="S31" s="14">
        <f t="shared" si="12"/>
        <v>0</v>
      </c>
    </row>
    <row r="32" spans="2:19">
      <c r="B32" s="32">
        <v>44958</v>
      </c>
      <c r="C32" s="35"/>
      <c r="D32" s="36"/>
      <c r="E32" s="8"/>
      <c r="F32" s="5"/>
      <c r="G32" s="7"/>
      <c r="H32" s="95" t="str">
        <f t="shared" si="2"/>
        <v/>
      </c>
      <c r="I32" s="37" t="str">
        <f t="shared" si="3"/>
        <v/>
      </c>
      <c r="J32" s="38">
        <f t="shared" si="4"/>
        <v>0</v>
      </c>
      <c r="N32" s="2"/>
      <c r="O32" s="13">
        <f t="shared" si="8"/>
        <v>0</v>
      </c>
      <c r="P32" s="12">
        <f t="shared" si="9"/>
        <v>2023</v>
      </c>
      <c r="Q32" s="12">
        <f t="shared" si="10"/>
        <v>2</v>
      </c>
      <c r="R32" s="12" t="str">
        <f t="shared" si="11"/>
        <v>2023/2</v>
      </c>
      <c r="S32" s="14">
        <f t="shared" si="12"/>
        <v>0</v>
      </c>
    </row>
    <row r="33" spans="2:19">
      <c r="B33" s="32">
        <v>44986</v>
      </c>
      <c r="C33" s="35"/>
      <c r="D33" s="36"/>
      <c r="E33" s="8"/>
      <c r="F33" s="5"/>
      <c r="G33" s="7"/>
      <c r="H33" s="95" t="str">
        <f t="shared" si="2"/>
        <v/>
      </c>
      <c r="I33" s="37" t="str">
        <f t="shared" si="3"/>
        <v/>
      </c>
      <c r="J33" s="38">
        <f t="shared" si="4"/>
        <v>0</v>
      </c>
      <c r="N33" s="2"/>
      <c r="O33" s="13">
        <f t="shared" si="8"/>
        <v>0</v>
      </c>
      <c r="P33" s="12">
        <f t="shared" si="9"/>
        <v>2023</v>
      </c>
      <c r="Q33" s="12">
        <f t="shared" si="10"/>
        <v>3</v>
      </c>
      <c r="R33" s="12" t="str">
        <f t="shared" si="11"/>
        <v>2023/3</v>
      </c>
      <c r="S33" s="14">
        <f t="shared" si="12"/>
        <v>0</v>
      </c>
    </row>
    <row r="34" spans="2:19">
      <c r="B34" s="32">
        <v>45017</v>
      </c>
      <c r="C34" s="35"/>
      <c r="D34" s="36"/>
      <c r="E34" s="8"/>
      <c r="F34" s="5"/>
      <c r="G34" s="7"/>
      <c r="H34" s="95" t="str">
        <f t="shared" si="2"/>
        <v/>
      </c>
      <c r="I34" s="37" t="str">
        <f t="shared" si="3"/>
        <v/>
      </c>
      <c r="J34" s="38">
        <f t="shared" si="4"/>
        <v>0</v>
      </c>
      <c r="N34" s="2"/>
      <c r="O34" s="13">
        <f t="shared" si="8"/>
        <v>0</v>
      </c>
      <c r="P34" s="12">
        <f t="shared" si="9"/>
        <v>2023</v>
      </c>
      <c r="Q34" s="12">
        <f t="shared" si="10"/>
        <v>4</v>
      </c>
      <c r="R34" s="12" t="str">
        <f t="shared" si="11"/>
        <v>2023/4</v>
      </c>
      <c r="S34" s="14">
        <f t="shared" si="12"/>
        <v>0</v>
      </c>
    </row>
    <row r="35" spans="2:19">
      <c r="B35" s="32">
        <v>45047</v>
      </c>
      <c r="C35" s="35"/>
      <c r="D35" s="36"/>
      <c r="E35" s="8"/>
      <c r="F35" s="5"/>
      <c r="G35" s="7"/>
      <c r="H35" s="95" t="str">
        <f t="shared" si="2"/>
        <v/>
      </c>
      <c r="I35" s="37" t="str">
        <f t="shared" si="3"/>
        <v/>
      </c>
      <c r="J35" s="38">
        <f t="shared" si="4"/>
        <v>0</v>
      </c>
      <c r="N35" s="2"/>
      <c r="O35" s="13">
        <f t="shared" si="8"/>
        <v>0</v>
      </c>
      <c r="P35" s="12">
        <f t="shared" si="9"/>
        <v>2023</v>
      </c>
      <c r="Q35" s="12">
        <f t="shared" si="10"/>
        <v>5</v>
      </c>
      <c r="R35" s="12" t="str">
        <f t="shared" si="11"/>
        <v>2023/5</v>
      </c>
      <c r="S35" s="14">
        <f t="shared" si="12"/>
        <v>0</v>
      </c>
    </row>
    <row r="36" spans="2:19">
      <c r="B36" s="32">
        <v>45078</v>
      </c>
      <c r="C36" s="35"/>
      <c r="D36" s="36"/>
      <c r="E36" s="8"/>
      <c r="F36" s="5"/>
      <c r="G36" s="7"/>
      <c r="H36" s="95" t="str">
        <f t="shared" si="2"/>
        <v/>
      </c>
      <c r="I36" s="37" t="str">
        <f t="shared" si="3"/>
        <v/>
      </c>
      <c r="J36" s="38">
        <f t="shared" si="4"/>
        <v>0</v>
      </c>
      <c r="N36" s="2"/>
      <c r="O36" s="13">
        <f t="shared" si="8"/>
        <v>0</v>
      </c>
      <c r="P36" s="12">
        <f t="shared" si="9"/>
        <v>2023</v>
      </c>
      <c r="Q36" s="12">
        <f t="shared" si="10"/>
        <v>6</v>
      </c>
      <c r="R36" s="12" t="str">
        <f t="shared" si="11"/>
        <v>2023/6</v>
      </c>
      <c r="S36" s="14">
        <f t="shared" si="12"/>
        <v>0</v>
      </c>
    </row>
    <row r="37" spans="2:19">
      <c r="B37" s="32">
        <v>45108</v>
      </c>
      <c r="C37" s="35"/>
      <c r="D37" s="36"/>
      <c r="E37" s="8"/>
      <c r="F37" s="5"/>
      <c r="G37" s="7"/>
      <c r="H37" s="95" t="str">
        <f t="shared" si="2"/>
        <v/>
      </c>
      <c r="I37" s="37" t="str">
        <f t="shared" si="3"/>
        <v/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7</v>
      </c>
      <c r="R37" s="12" t="str">
        <f t="shared" si="11"/>
        <v>2023/7</v>
      </c>
      <c r="S37" s="14">
        <f t="shared" si="12"/>
        <v>0</v>
      </c>
    </row>
    <row r="38" spans="2:19">
      <c r="B38" s="32">
        <v>45139</v>
      </c>
      <c r="C38" s="35"/>
      <c r="D38" s="36"/>
      <c r="E38" s="8"/>
      <c r="F38" s="5"/>
      <c r="G38" s="7"/>
      <c r="H38" s="95" t="str">
        <f t="shared" si="2"/>
        <v/>
      </c>
      <c r="I38" s="37" t="str">
        <f t="shared" si="3"/>
        <v/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8</v>
      </c>
      <c r="R38" s="12" t="str">
        <f t="shared" si="11"/>
        <v>2023/8</v>
      </c>
      <c r="S38" s="14">
        <f t="shared" si="12"/>
        <v>0</v>
      </c>
    </row>
    <row r="39" spans="2:19">
      <c r="B39" s="32">
        <v>45170</v>
      </c>
      <c r="C39" s="35"/>
      <c r="D39" s="36"/>
      <c r="E39" s="8"/>
      <c r="F39" s="5"/>
      <c r="G39" s="7"/>
      <c r="H39" s="95" t="str">
        <f t="shared" si="2"/>
        <v/>
      </c>
      <c r="I39" s="37" t="str">
        <f t="shared" si="3"/>
        <v/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9</v>
      </c>
      <c r="R39" s="12" t="str">
        <f t="shared" si="11"/>
        <v>2023/9</v>
      </c>
      <c r="S39" s="14">
        <f t="shared" si="12"/>
        <v>0</v>
      </c>
    </row>
    <row r="40" spans="2:19">
      <c r="B40" s="32">
        <v>45200</v>
      </c>
      <c r="C40" s="35"/>
      <c r="D40" s="36"/>
      <c r="E40" s="8"/>
      <c r="F40" s="5"/>
      <c r="G40" s="7"/>
      <c r="H40" s="95" t="str">
        <f t="shared" si="2"/>
        <v/>
      </c>
      <c r="I40" s="37" t="str">
        <f t="shared" si="3"/>
        <v/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10</v>
      </c>
      <c r="R40" s="12" t="str">
        <f t="shared" si="11"/>
        <v>2023/10</v>
      </c>
      <c r="S40" s="14">
        <f t="shared" si="12"/>
        <v>0</v>
      </c>
    </row>
    <row r="41" spans="2:19">
      <c r="B41" s="32">
        <v>45231</v>
      </c>
      <c r="C41" s="35"/>
      <c r="D41" s="36"/>
      <c r="E41" s="8"/>
      <c r="F41" s="5"/>
      <c r="G41" s="7"/>
      <c r="H41" s="95" t="str">
        <f t="shared" si="2"/>
        <v/>
      </c>
      <c r="I41" s="37" t="str">
        <f t="shared" si="3"/>
        <v/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11</v>
      </c>
      <c r="R41" s="12" t="str">
        <f t="shared" si="11"/>
        <v>2023/11</v>
      </c>
      <c r="S41" s="14">
        <f t="shared" si="12"/>
        <v>0</v>
      </c>
    </row>
    <row r="42" spans="2:19">
      <c r="B42" s="32">
        <v>45261</v>
      </c>
      <c r="C42" s="35"/>
      <c r="D42" s="36"/>
      <c r="E42" s="8"/>
      <c r="F42" s="5"/>
      <c r="G42" s="7"/>
      <c r="H42" s="95" t="str">
        <f t="shared" si="2"/>
        <v/>
      </c>
      <c r="I42" s="37" t="str">
        <f t="shared" si="3"/>
        <v/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12</v>
      </c>
      <c r="R42" s="12" t="str">
        <f t="shared" si="11"/>
        <v>2023/12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51" activePane="bottomLeft" state="frozen"/>
      <selection pane="bottomLeft" activeCell="B66" sqref="B6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53" t="s">
        <v>66</v>
      </c>
      <c r="G1" s="54" t="s">
        <v>64</v>
      </c>
      <c r="H1" s="54" t="s">
        <v>65</v>
      </c>
      <c r="I1" s="55" t="s">
        <v>44</v>
      </c>
      <c r="J1" s="56" t="str">
        <f>"&gt;="&amp;G2</f>
        <v>&gt;=32874</v>
      </c>
      <c r="K1" s="56" t="str">
        <f>"&lt;="&amp;H2</f>
        <v>&lt;=44286</v>
      </c>
    </row>
    <row r="2" spans="1:11">
      <c r="F2" s="18"/>
      <c r="G2" s="61">
        <v>32874</v>
      </c>
      <c r="H2" s="61">
        <v>44286</v>
      </c>
    </row>
    <row r="5" spans="1:11">
      <c r="A5" s="44"/>
      <c r="B5" s="44"/>
      <c r="C5" s="44"/>
      <c r="D5" s="44"/>
      <c r="E5" s="44"/>
      <c r="G5" s="57" t="s">
        <v>56</v>
      </c>
      <c r="H5" s="58" t="s">
        <v>67</v>
      </c>
      <c r="I5" s="58" t="s">
        <v>68</v>
      </c>
    </row>
    <row r="6" spans="1:11">
      <c r="A6" s="45" t="s">
        <v>18</v>
      </c>
      <c r="B6" s="150" t="s">
        <v>75</v>
      </c>
      <c r="C6" s="150"/>
      <c r="D6" s="150"/>
      <c r="E6" s="150"/>
      <c r="G6" s="59">
        <f>IF(A6="Plan",SUMIF('Control de pagos'!B:B,Descripción!B6,'Control de pagos'!D:D),"")</f>
        <v>97610.33</v>
      </c>
      <c r="H6" s="59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97610.33</v>
      </c>
      <c r="I6" s="60">
        <f>IF(G6="","",G6-H6)</f>
        <v>0</v>
      </c>
    </row>
    <row r="7" spans="1:11">
      <c r="A7" s="46" t="s">
        <v>57</v>
      </c>
      <c r="B7" s="47">
        <v>43998</v>
      </c>
      <c r="G7" s="59" t="str">
        <f>IF(A7="Plan",SUMIF('Control de pagos'!B:B,Descripción!B7,'Control de pagos'!D:D),"")</f>
        <v/>
      </c>
      <c r="H7" s="59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60" t="str">
        <f t="shared" ref="I7:I19" si="0">IF(G7="","",G7-H7)</f>
        <v/>
      </c>
    </row>
    <row r="8" spans="1:11" ht="15.75" thickBot="1">
      <c r="A8" s="46" t="s">
        <v>45</v>
      </c>
      <c r="B8" s="73" t="s">
        <v>76</v>
      </c>
      <c r="G8" s="59" t="str">
        <f>IF(A8="Plan",SUMIF('Control de pagos'!B:B,Descripción!B8,'Control de pagos'!D:D),"")</f>
        <v/>
      </c>
      <c r="H8" s="59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60" t="str">
        <f t="shared" si="0"/>
        <v/>
      </c>
    </row>
    <row r="9" spans="1:11" ht="15.75" thickBot="1">
      <c r="A9" s="46" t="s">
        <v>46</v>
      </c>
      <c r="B9" s="74" t="s">
        <v>77</v>
      </c>
      <c r="G9" s="59" t="str">
        <f>IF(A9="Plan",SUMIF('Control de pagos'!B:B,Descripción!B9,'Control de pagos'!D:D),"")</f>
        <v/>
      </c>
      <c r="H9" s="59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60" t="str">
        <f t="shared" si="0"/>
        <v/>
      </c>
    </row>
    <row r="10" spans="1:11">
      <c r="A10" s="46" t="s">
        <v>47</v>
      </c>
      <c r="B10" s="73" t="s">
        <v>78</v>
      </c>
      <c r="G10" s="59" t="str">
        <f>IF(A10="Plan",SUMIF('Control de pagos'!B:B,Descripción!B10,'Control de pagos'!D:D),"")</f>
        <v/>
      </c>
      <c r="H10" s="59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60" t="str">
        <f t="shared" si="0"/>
        <v/>
      </c>
    </row>
    <row r="11" spans="1:11" ht="15.75" thickBot="1">
      <c r="G11" s="59" t="str">
        <f>IF(A11="Plan",SUMIF('Control de pagos'!B:B,Descripción!B11,'Control de pagos'!D:D),"")</f>
        <v/>
      </c>
      <c r="H11" s="59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60" t="str">
        <f t="shared" si="0"/>
        <v/>
      </c>
    </row>
    <row r="12" spans="1:11" ht="20.25" customHeight="1" thickBot="1">
      <c r="A12" s="151" t="s">
        <v>48</v>
      </c>
      <c r="B12" s="151" t="s">
        <v>49</v>
      </c>
      <c r="C12" s="151" t="s">
        <v>50</v>
      </c>
      <c r="D12" s="153" t="s">
        <v>51</v>
      </c>
      <c r="E12" s="154"/>
      <c r="G12" s="59" t="str">
        <f>IF(A12="Plan",SUMIF('Control de pagos'!B:B,Descripción!B12,'Control de pagos'!D:D),"")</f>
        <v/>
      </c>
      <c r="H12" s="59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60" t="str">
        <f t="shared" si="0"/>
        <v/>
      </c>
    </row>
    <row r="13" spans="1:11" ht="15.75" thickBot="1">
      <c r="A13" s="152"/>
      <c r="B13" s="152"/>
      <c r="C13" s="152"/>
      <c r="D13" s="74" t="s">
        <v>52</v>
      </c>
      <c r="E13" s="74" t="s">
        <v>79</v>
      </c>
      <c r="G13" s="59" t="str">
        <f>IF(A13="Plan",SUMIF('Control de pagos'!B:B,Descripción!B13,'Control de pagos'!D:D),"")</f>
        <v/>
      </c>
      <c r="H13" s="59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60" t="str">
        <f t="shared" si="0"/>
        <v/>
      </c>
    </row>
    <row r="14" spans="1:11" ht="15.75" thickBot="1">
      <c r="A14" s="75" t="s">
        <v>53</v>
      </c>
      <c r="B14" s="76">
        <v>97610.33</v>
      </c>
      <c r="C14" s="155">
        <v>8</v>
      </c>
      <c r="D14" s="158">
        <v>2.1499999999999998E-2</v>
      </c>
      <c r="E14" s="158">
        <v>0</v>
      </c>
      <c r="G14" s="59" t="str">
        <f>IF(A14="Plan",SUMIF('Control de pagos'!B:B,Descripción!B14,'Control de pagos'!D:D),"")</f>
        <v/>
      </c>
      <c r="H14" s="59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60" t="str">
        <f t="shared" si="0"/>
        <v/>
      </c>
    </row>
    <row r="15" spans="1:11" ht="15.75" thickBot="1">
      <c r="A15" s="75" t="s">
        <v>54</v>
      </c>
      <c r="B15" s="76">
        <v>0</v>
      </c>
      <c r="C15" s="156"/>
      <c r="D15" s="159"/>
      <c r="E15" s="159"/>
      <c r="G15" s="59" t="str">
        <f>IF(A15="Plan",SUMIF('Control de pagos'!B:B,Descripción!B15,'Control de pagos'!D:D),"")</f>
        <v/>
      </c>
      <c r="H15" s="59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60" t="str">
        <f t="shared" si="0"/>
        <v/>
      </c>
    </row>
    <row r="16" spans="1:11" ht="15.75" thickBot="1">
      <c r="A16" s="75" t="s">
        <v>55</v>
      </c>
      <c r="B16" s="76">
        <v>0</v>
      </c>
      <c r="C16" s="156"/>
      <c r="D16" s="159"/>
      <c r="E16" s="159"/>
      <c r="G16" s="59" t="str">
        <f>IF(A16="Plan",SUMIF('Control de pagos'!B:B,Descripción!B16,'Control de pagos'!D:D),"")</f>
        <v/>
      </c>
      <c r="H16" s="59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60" t="str">
        <f t="shared" si="0"/>
        <v/>
      </c>
    </row>
    <row r="17" spans="1:9" ht="15.75" thickBot="1">
      <c r="A17" s="75" t="s">
        <v>56</v>
      </c>
      <c r="B17" s="77">
        <v>97610.33</v>
      </c>
      <c r="C17" s="156"/>
      <c r="D17" s="159"/>
      <c r="E17" s="159"/>
      <c r="G17" s="59" t="str">
        <f>IF(A17="Plan",SUMIF('Control de pagos'!B:B,Descripción!B17,'Control de pagos'!D:D),"")</f>
        <v/>
      </c>
      <c r="H17" s="59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60" t="str">
        <f t="shared" si="0"/>
        <v/>
      </c>
    </row>
    <row r="18" spans="1:9" ht="15.75" thickBot="1">
      <c r="A18" s="78"/>
      <c r="B18" s="79"/>
      <c r="C18" s="157"/>
      <c r="D18" s="160"/>
      <c r="E18" s="160"/>
      <c r="G18" s="59" t="str">
        <f>IF(A18="Plan",SUMIF('Control de pagos'!B:B,Descripción!B18,'Control de pagos'!D:D),"")</f>
        <v/>
      </c>
      <c r="H18" s="59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60" t="str">
        <f t="shared" si="0"/>
        <v/>
      </c>
    </row>
    <row r="19" spans="1:9">
      <c r="A19" s="45" t="s">
        <v>18</v>
      </c>
      <c r="B19" s="150" t="s">
        <v>88</v>
      </c>
      <c r="C19" s="150"/>
      <c r="D19" s="150"/>
      <c r="E19" s="150"/>
      <c r="G19" s="59">
        <f>IF(A19="Plan",SUMIF('Control de pagos'!B:B,Descripción!B19,'Control de pagos'!D:D),"")</f>
        <v>340586.56999999977</v>
      </c>
      <c r="H19" s="59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48363.31</v>
      </c>
      <c r="I19" s="60">
        <f t="shared" si="0"/>
        <v>292223.25999999978</v>
      </c>
    </row>
    <row r="20" spans="1:9">
      <c r="A20" s="46" t="s">
        <v>57</v>
      </c>
      <c r="B20" s="47">
        <v>44131</v>
      </c>
      <c r="G20" s="59" t="str">
        <f>IF(A20="Plan",SUMIF('Control de pagos'!B:B,Descripción!B20,'Control de pagos'!D:D),"")</f>
        <v/>
      </c>
      <c r="H20" s="59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60" t="str">
        <f t="shared" ref="I20:I83" si="1">IF(G20="","",G20-H20)</f>
        <v/>
      </c>
    </row>
    <row r="21" spans="1:9" ht="15.75" thickBot="1">
      <c r="A21" s="46" t="s">
        <v>45</v>
      </c>
      <c r="B21" s="92" t="s">
        <v>76</v>
      </c>
      <c r="G21" s="59" t="str">
        <f>IF(A21="Plan",SUMIF('Control de pagos'!B:B,Descripción!B21,'Control de pagos'!D:D),"")</f>
        <v/>
      </c>
      <c r="H21" s="59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60" t="str">
        <f t="shared" si="1"/>
        <v/>
      </c>
    </row>
    <row r="22" spans="1:9" ht="15.75" thickBot="1">
      <c r="A22" s="46" t="s">
        <v>46</v>
      </c>
      <c r="B22" s="93" t="s">
        <v>77</v>
      </c>
      <c r="G22" s="59" t="str">
        <f>IF(A22="Plan",SUMIF('Control de pagos'!B:B,Descripción!B22,'Control de pagos'!D:D),"")</f>
        <v/>
      </c>
      <c r="H22" s="59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60" t="str">
        <f t="shared" si="1"/>
        <v/>
      </c>
    </row>
    <row r="23" spans="1:9">
      <c r="A23" s="46" t="s">
        <v>47</v>
      </c>
      <c r="B23" s="92" t="s">
        <v>78</v>
      </c>
      <c r="G23" s="59" t="str">
        <f>IF(A23="Plan",SUMIF('Control de pagos'!B:B,Descripción!B23,'Control de pagos'!D:D),"")</f>
        <v/>
      </c>
      <c r="H23" s="59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60" t="str">
        <f t="shared" si="1"/>
        <v/>
      </c>
    </row>
    <row r="24" spans="1:9" ht="15.75" thickBot="1">
      <c r="G24" s="59" t="str">
        <f>IF(A24="Plan",SUMIF('Control de pagos'!B:B,Descripción!B24,'Control de pagos'!D:D),"")</f>
        <v/>
      </c>
      <c r="H24" s="59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60" t="str">
        <f t="shared" si="1"/>
        <v/>
      </c>
    </row>
    <row r="25" spans="1:9" ht="20.25" customHeight="1" thickBot="1">
      <c r="A25" s="151" t="s">
        <v>48</v>
      </c>
      <c r="B25" s="151" t="s">
        <v>49</v>
      </c>
      <c r="C25" s="151" t="s">
        <v>50</v>
      </c>
      <c r="D25" s="153" t="s">
        <v>51</v>
      </c>
      <c r="E25" s="154"/>
      <c r="G25" s="59" t="str">
        <f>IF(A25="Plan",SUMIF('Control de pagos'!B:B,Descripción!B25,'Control de pagos'!D:D),"")</f>
        <v/>
      </c>
      <c r="H25" s="59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60" t="str">
        <f t="shared" si="1"/>
        <v/>
      </c>
    </row>
    <row r="26" spans="1:9" ht="15.75" thickBot="1">
      <c r="A26" s="152"/>
      <c r="B26" s="152"/>
      <c r="C26" s="152"/>
      <c r="D26" s="74" t="s">
        <v>52</v>
      </c>
      <c r="E26" s="74" t="s">
        <v>79</v>
      </c>
      <c r="G26" s="59" t="str">
        <f>IF(A26="Plan",SUMIF('Control de pagos'!B:B,Descripción!B26,'Control de pagos'!D:D),"")</f>
        <v/>
      </c>
      <c r="H26" s="59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60" t="str">
        <f t="shared" si="1"/>
        <v/>
      </c>
    </row>
    <row r="27" spans="1:9" ht="15.75" thickBot="1">
      <c r="A27" s="75" t="s">
        <v>53</v>
      </c>
      <c r="B27" s="76">
        <v>0</v>
      </c>
      <c r="C27" s="155">
        <v>31</v>
      </c>
      <c r="D27" s="158">
        <v>0.02</v>
      </c>
      <c r="E27" s="158">
        <v>0</v>
      </c>
      <c r="G27" s="59" t="str">
        <f>IF(A27="Plan",SUMIF('Control de pagos'!B:B,Descripción!B27,'Control de pagos'!D:D),"")</f>
        <v/>
      </c>
      <c r="H27" s="59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60" t="str">
        <f t="shared" si="1"/>
        <v/>
      </c>
    </row>
    <row r="28" spans="1:9" ht="15.75" thickBot="1">
      <c r="A28" s="75" t="s">
        <v>54</v>
      </c>
      <c r="B28" s="76">
        <v>340586.57</v>
      </c>
      <c r="C28" s="156"/>
      <c r="D28" s="159"/>
      <c r="E28" s="159"/>
      <c r="G28" s="59" t="str">
        <f>IF(A28="Plan",SUMIF('Control de pagos'!B:B,Descripción!B28,'Control de pagos'!D:D),"")</f>
        <v/>
      </c>
      <c r="H28" s="59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60" t="str">
        <f t="shared" si="1"/>
        <v/>
      </c>
    </row>
    <row r="29" spans="1:9" ht="15.75" thickBot="1">
      <c r="A29" s="75" t="s">
        <v>55</v>
      </c>
      <c r="B29" s="76">
        <v>0</v>
      </c>
      <c r="C29" s="156"/>
      <c r="D29" s="159"/>
      <c r="E29" s="159"/>
      <c r="G29" s="59" t="str">
        <f>IF(A29="Plan",SUMIF('Control de pagos'!B:B,Descripción!B29,'Control de pagos'!D:D),"")</f>
        <v/>
      </c>
      <c r="H29" s="59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60" t="str">
        <f t="shared" si="1"/>
        <v/>
      </c>
    </row>
    <row r="30" spans="1:9" ht="15.75" thickBot="1">
      <c r="A30" s="75" t="s">
        <v>56</v>
      </c>
      <c r="B30" s="77">
        <v>340586.57</v>
      </c>
      <c r="C30" s="156"/>
      <c r="D30" s="159"/>
      <c r="E30" s="159"/>
      <c r="G30" s="59" t="str">
        <f>IF(A30="Plan",SUMIF('Control de pagos'!B:B,Descripción!B30,'Control de pagos'!D:D),"")</f>
        <v/>
      </c>
      <c r="H30" s="59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60" t="str">
        <f t="shared" si="1"/>
        <v/>
      </c>
    </row>
    <row r="31" spans="1:9" ht="15.75" thickBot="1">
      <c r="A31" s="78"/>
      <c r="B31" s="79"/>
      <c r="C31" s="157"/>
      <c r="D31" s="160"/>
      <c r="E31" s="160"/>
      <c r="G31" s="59" t="str">
        <f>IF(A31="Plan",SUMIF('Control de pagos'!B:B,Descripción!B31,'Control de pagos'!D:D),"")</f>
        <v/>
      </c>
      <c r="H31" s="59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60" t="str">
        <f t="shared" si="1"/>
        <v/>
      </c>
    </row>
    <row r="32" spans="1:9">
      <c r="A32" s="45" t="s">
        <v>18</v>
      </c>
      <c r="B32" s="150" t="s">
        <v>96</v>
      </c>
      <c r="C32" s="150"/>
      <c r="D32" s="150"/>
      <c r="E32" s="150"/>
      <c r="G32" s="59">
        <f>IF(A32="Plan",SUMIF('Control de pagos'!B:B,Descripción!B32,'Control de pagos'!D:D),"")</f>
        <v>367238.11999999976</v>
      </c>
      <c r="H32" s="59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52147.820000000007</v>
      </c>
      <c r="I32" s="60">
        <f t="shared" si="1"/>
        <v>315090.29999999976</v>
      </c>
    </row>
    <row r="33" spans="1:9">
      <c r="A33" s="46" t="s">
        <v>57</v>
      </c>
      <c r="B33" s="47">
        <v>44131</v>
      </c>
      <c r="G33" s="59" t="str">
        <f>IF(A33="Plan",SUMIF('Control de pagos'!B:B,Descripción!B33,'Control de pagos'!D:D),"")</f>
        <v/>
      </c>
      <c r="H33" s="59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60" t="str">
        <f t="shared" si="1"/>
        <v/>
      </c>
    </row>
    <row r="34" spans="1:9" ht="15.75" thickBot="1">
      <c r="A34" s="46" t="s">
        <v>45</v>
      </c>
      <c r="B34" s="92" t="s">
        <v>76</v>
      </c>
      <c r="G34" s="59" t="str">
        <f>IF(A34="Plan",SUMIF('Control de pagos'!B:B,Descripción!B34,'Control de pagos'!D:D),"")</f>
        <v/>
      </c>
      <c r="H34" s="59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60" t="str">
        <f t="shared" si="1"/>
        <v/>
      </c>
    </row>
    <row r="35" spans="1:9" ht="15.75" thickBot="1">
      <c r="A35" s="46" t="s">
        <v>46</v>
      </c>
      <c r="B35" s="93" t="s">
        <v>77</v>
      </c>
      <c r="G35" s="59" t="str">
        <f>IF(A35="Plan",SUMIF('Control de pagos'!B:B,Descripción!B35,'Control de pagos'!D:D),"")</f>
        <v/>
      </c>
      <c r="H35" s="59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60" t="str">
        <f t="shared" si="1"/>
        <v/>
      </c>
    </row>
    <row r="36" spans="1:9">
      <c r="A36" s="46" t="s">
        <v>47</v>
      </c>
      <c r="B36" s="92" t="s">
        <v>78</v>
      </c>
      <c r="G36" s="59" t="str">
        <f>IF(A36="Plan",SUMIF('Control de pagos'!B:B,Descripción!B36,'Control de pagos'!D:D),"")</f>
        <v/>
      </c>
      <c r="H36" s="59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60" t="str">
        <f t="shared" si="1"/>
        <v/>
      </c>
    </row>
    <row r="37" spans="1:9" ht="15.75" thickBot="1">
      <c r="G37" s="59" t="str">
        <f>IF(A37="Plan",SUMIF('Control de pagos'!B:B,Descripción!B37,'Control de pagos'!D:D),"")</f>
        <v/>
      </c>
      <c r="H37" s="59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60" t="str">
        <f t="shared" si="1"/>
        <v/>
      </c>
    </row>
    <row r="38" spans="1:9" ht="20.25" customHeight="1" thickBot="1">
      <c r="A38" s="151" t="s">
        <v>48</v>
      </c>
      <c r="B38" s="151" t="s">
        <v>49</v>
      </c>
      <c r="C38" s="151" t="s">
        <v>50</v>
      </c>
      <c r="D38" s="153" t="s">
        <v>51</v>
      </c>
      <c r="E38" s="154"/>
      <c r="G38" s="59" t="str">
        <f>IF(A38="Plan",SUMIF('Control de pagos'!B:B,Descripción!B38,'Control de pagos'!D:D),"")</f>
        <v/>
      </c>
      <c r="H38" s="59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60" t="str">
        <f t="shared" si="1"/>
        <v/>
      </c>
    </row>
    <row r="39" spans="1:9" ht="15.75" thickBot="1">
      <c r="A39" s="152"/>
      <c r="B39" s="152"/>
      <c r="C39" s="152"/>
      <c r="D39" s="74" t="s">
        <v>52</v>
      </c>
      <c r="E39" s="74" t="s">
        <v>79</v>
      </c>
      <c r="G39" s="59" t="str">
        <f>IF(A39="Plan",SUMIF('Control de pagos'!B:B,Descripción!B39,'Control de pagos'!D:D),"")</f>
        <v/>
      </c>
      <c r="H39" s="59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60" t="str">
        <f t="shared" si="1"/>
        <v/>
      </c>
    </row>
    <row r="40" spans="1:9" ht="15.75" thickBot="1">
      <c r="A40" s="75" t="s">
        <v>53</v>
      </c>
      <c r="B40" s="76">
        <v>0</v>
      </c>
      <c r="C40" s="155">
        <v>31</v>
      </c>
      <c r="D40" s="158">
        <v>0.02</v>
      </c>
      <c r="E40" s="158">
        <v>0</v>
      </c>
      <c r="G40" s="59" t="str">
        <f>IF(A40="Plan",SUMIF('Control de pagos'!B:B,Descripción!B40,'Control de pagos'!D:D),"")</f>
        <v/>
      </c>
      <c r="H40" s="59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60" t="str">
        <f t="shared" si="1"/>
        <v/>
      </c>
    </row>
    <row r="41" spans="1:9" ht="15.75" thickBot="1">
      <c r="A41" s="75" t="s">
        <v>54</v>
      </c>
      <c r="B41" s="76">
        <v>367238.12</v>
      </c>
      <c r="C41" s="156"/>
      <c r="D41" s="159"/>
      <c r="E41" s="159"/>
      <c r="G41" s="59" t="str">
        <f>IF(A41="Plan",SUMIF('Control de pagos'!B:B,Descripción!B41,'Control de pagos'!D:D),"")</f>
        <v/>
      </c>
      <c r="H41" s="59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60" t="str">
        <f t="shared" si="1"/>
        <v/>
      </c>
    </row>
    <row r="42" spans="1:9" ht="15.75" thickBot="1">
      <c r="A42" s="75" t="s">
        <v>55</v>
      </c>
      <c r="B42" s="76">
        <v>0</v>
      </c>
      <c r="C42" s="156"/>
      <c r="D42" s="159"/>
      <c r="E42" s="159"/>
      <c r="G42" s="59" t="str">
        <f>IF(A42="Plan",SUMIF('Control de pagos'!B:B,Descripción!B42,'Control de pagos'!D:D),"")</f>
        <v/>
      </c>
      <c r="H42" s="59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60" t="str">
        <f t="shared" si="1"/>
        <v/>
      </c>
    </row>
    <row r="43" spans="1:9" ht="15.75" thickBot="1">
      <c r="A43" s="75" t="s">
        <v>56</v>
      </c>
      <c r="B43" s="77">
        <v>367238.12</v>
      </c>
      <c r="C43" s="156"/>
      <c r="D43" s="159"/>
      <c r="E43" s="159"/>
      <c r="G43" s="59" t="str">
        <f>IF(A43="Plan",SUMIF('Control de pagos'!B:B,Descripción!B43,'Control de pagos'!D:D),"")</f>
        <v/>
      </c>
      <c r="H43" s="59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60" t="str">
        <f t="shared" si="1"/>
        <v/>
      </c>
    </row>
    <row r="44" spans="1:9" ht="15.75" thickBot="1">
      <c r="A44" s="78"/>
      <c r="B44" s="79"/>
      <c r="C44" s="157"/>
      <c r="D44" s="160"/>
      <c r="E44" s="160"/>
      <c r="G44" s="59" t="str">
        <f>IF(A44="Plan",SUMIF('Control de pagos'!B:B,Descripción!B44,'Control de pagos'!D:D),"")</f>
        <v/>
      </c>
      <c r="H44" s="59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60" t="str">
        <f t="shared" si="1"/>
        <v/>
      </c>
    </row>
    <row r="45" spans="1:9">
      <c r="A45" s="45" t="s">
        <v>18</v>
      </c>
      <c r="B45" s="150" t="s">
        <v>98</v>
      </c>
      <c r="C45" s="150"/>
      <c r="D45" s="150"/>
      <c r="E45" s="150"/>
      <c r="G45" s="59">
        <f>IF(A45="Plan",SUMIF('Control de pagos'!B:B,Descripción!B45,'Control de pagos'!D:D),"")</f>
        <v>1636390.6400000001</v>
      </c>
      <c r="H45" s="59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60">
        <f t="shared" si="1"/>
        <v>1636390.6400000001</v>
      </c>
    </row>
    <row r="46" spans="1:9">
      <c r="A46" s="46" t="s">
        <v>57</v>
      </c>
      <c r="B46" s="47">
        <v>44272</v>
      </c>
      <c r="G46" s="59" t="str">
        <f>IF(A46="Plan",SUMIF('Control de pagos'!B:B,Descripción!B46,'Control de pagos'!D:D),"")</f>
        <v/>
      </c>
      <c r="H46" s="59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60" t="str">
        <f t="shared" si="1"/>
        <v/>
      </c>
    </row>
    <row r="47" spans="1:9">
      <c r="A47" s="46" t="s">
        <v>45</v>
      </c>
      <c r="B47" s="48" t="s">
        <v>76</v>
      </c>
      <c r="G47" s="59" t="str">
        <f>IF(A47="Plan",SUMIF('Control de pagos'!B:B,Descripción!B47,'Control de pagos'!D:D),"")</f>
        <v/>
      </c>
      <c r="H47" s="59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60" t="str">
        <f t="shared" si="1"/>
        <v/>
      </c>
    </row>
    <row r="48" spans="1:9">
      <c r="A48" s="46" t="s">
        <v>46</v>
      </c>
      <c r="B48" s="48" t="s">
        <v>77</v>
      </c>
      <c r="G48" s="59" t="str">
        <f>IF(A48="Plan",SUMIF('Control de pagos'!B:B,Descripción!B48,'Control de pagos'!D:D),"")</f>
        <v/>
      </c>
      <c r="H48" s="59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60" t="str">
        <f t="shared" si="1"/>
        <v/>
      </c>
    </row>
    <row r="49" spans="1:9">
      <c r="A49" s="46" t="s">
        <v>47</v>
      </c>
      <c r="B49" s="49" t="s">
        <v>78</v>
      </c>
      <c r="G49" s="59" t="str">
        <f>IF(A49="Plan",SUMIF('Control de pagos'!B:B,Descripción!B49,'Control de pagos'!D:D),"")</f>
        <v/>
      </c>
      <c r="H49" s="59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60" t="str">
        <f t="shared" si="1"/>
        <v/>
      </c>
    </row>
    <row r="50" spans="1:9">
      <c r="G50" s="59" t="str">
        <f>IF(A50="Plan",SUMIF('Control de pagos'!B:B,Descripción!B50,'Control de pagos'!D:D),"")</f>
        <v/>
      </c>
      <c r="H50" s="59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60" t="str">
        <f t="shared" si="1"/>
        <v/>
      </c>
    </row>
    <row r="51" spans="1:9">
      <c r="A51" s="50" t="s">
        <v>48</v>
      </c>
      <c r="B51" s="50" t="s">
        <v>49</v>
      </c>
      <c r="C51" s="50" t="s">
        <v>50</v>
      </c>
      <c r="D51" s="50" t="s">
        <v>51</v>
      </c>
      <c r="E51" s="50"/>
      <c r="G51" s="59" t="str">
        <f>IF(A51="Plan",SUMIF('Control de pagos'!B:B,Descripción!B51,'Control de pagos'!D:D),"")</f>
        <v/>
      </c>
      <c r="H51" s="59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60" t="str">
        <f t="shared" si="1"/>
        <v/>
      </c>
    </row>
    <row r="52" spans="1:9">
      <c r="A52" s="50" t="s">
        <v>52</v>
      </c>
      <c r="B52" s="50" t="s">
        <v>79</v>
      </c>
      <c r="C52" s="50"/>
      <c r="D52" s="50"/>
      <c r="E52" s="50"/>
      <c r="G52" s="59" t="str">
        <f>IF(A52="Plan",SUMIF('Control de pagos'!B:B,Descripción!B52,'Control de pagos'!D:D),"")</f>
        <v/>
      </c>
      <c r="H52" s="59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60" t="str">
        <f t="shared" si="1"/>
        <v/>
      </c>
    </row>
    <row r="53" spans="1:9">
      <c r="A53" s="50" t="s">
        <v>53</v>
      </c>
      <c r="B53" s="51">
        <v>0</v>
      </c>
      <c r="C53" s="50">
        <v>8</v>
      </c>
      <c r="D53" s="52">
        <v>2.9000000000000001E-2</v>
      </c>
      <c r="E53" s="52">
        <v>0</v>
      </c>
      <c r="G53" s="59" t="str">
        <f>IF(A53="Plan",SUMIF('Control de pagos'!B:B,Descripción!B53,'Control de pagos'!D:D),"")</f>
        <v/>
      </c>
      <c r="H53" s="59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60" t="str">
        <f t="shared" si="1"/>
        <v/>
      </c>
    </row>
    <row r="54" spans="1:9">
      <c r="A54" s="50" t="s">
        <v>54</v>
      </c>
      <c r="B54" s="51">
        <v>1636390.64</v>
      </c>
      <c r="C54" s="50"/>
      <c r="D54" s="50"/>
      <c r="E54" s="50"/>
      <c r="G54" s="59" t="str">
        <f>IF(A54="Plan",SUMIF('Control de pagos'!B:B,Descripción!B54,'Control de pagos'!D:D),"")</f>
        <v/>
      </c>
      <c r="H54" s="59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60" t="str">
        <f t="shared" si="1"/>
        <v/>
      </c>
    </row>
    <row r="55" spans="1:9">
      <c r="A55" s="50" t="s">
        <v>55</v>
      </c>
      <c r="B55" s="51">
        <v>0</v>
      </c>
      <c r="C55" s="50"/>
      <c r="D55" s="50"/>
      <c r="E55" s="50"/>
      <c r="G55" s="59" t="str">
        <f>IF(A55="Plan",SUMIF('Control de pagos'!B:B,Descripción!B55,'Control de pagos'!D:D),"")</f>
        <v/>
      </c>
      <c r="H55" s="59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60" t="str">
        <f t="shared" si="1"/>
        <v/>
      </c>
    </row>
    <row r="56" spans="1:9">
      <c r="A56" s="50" t="s">
        <v>56</v>
      </c>
      <c r="B56" s="51">
        <v>1636390.64</v>
      </c>
      <c r="C56" s="50"/>
      <c r="D56" s="50"/>
      <c r="E56" s="50"/>
      <c r="G56" s="59" t="str">
        <f>IF(A56="Plan",SUMIF('Control de pagos'!B:B,Descripción!B56,'Control de pagos'!D:D),"")</f>
        <v/>
      </c>
      <c r="H56" s="59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60" t="str">
        <f t="shared" si="1"/>
        <v/>
      </c>
    </row>
    <row r="57" spans="1:9">
      <c r="G57" s="59" t="str">
        <f>IF(A57="Plan",SUMIF('Control de pagos'!B:B,Descripción!B57,'Control de pagos'!D:D),"")</f>
        <v/>
      </c>
      <c r="H57" s="59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60" t="str">
        <f t="shared" si="1"/>
        <v/>
      </c>
    </row>
    <row r="58" spans="1:9">
      <c r="A58" s="45" t="s">
        <v>18</v>
      </c>
      <c r="B58" s="150" t="s">
        <v>107</v>
      </c>
      <c r="C58" s="150"/>
      <c r="D58" s="150"/>
      <c r="E58" s="150"/>
      <c r="G58" s="59">
        <f>IF(A58="Plan",SUMIF('Control de pagos'!B:B,Descripción!B58,'Control de pagos'!D:D),"")</f>
        <v>854230.57000000007</v>
      </c>
      <c r="H58" s="59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60">
        <f t="shared" si="1"/>
        <v>854230.57000000007</v>
      </c>
    </row>
    <row r="59" spans="1:9">
      <c r="A59" s="46" t="s">
        <v>57</v>
      </c>
      <c r="B59" s="47">
        <v>44421</v>
      </c>
      <c r="G59" s="59" t="str">
        <f>IF(A59="Plan",SUMIF('Control de pagos'!B:B,Descripción!B59,'Control de pagos'!D:D),"")</f>
        <v/>
      </c>
      <c r="H59" s="59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60" t="str">
        <f t="shared" si="1"/>
        <v/>
      </c>
    </row>
    <row r="60" spans="1:9">
      <c r="A60" s="46" t="s">
        <v>45</v>
      </c>
      <c r="B60" s="48" t="s">
        <v>76</v>
      </c>
      <c r="G60" s="59" t="str">
        <f>IF(A60="Plan",SUMIF('Control de pagos'!B:B,Descripción!B60,'Control de pagos'!D:D),"")</f>
        <v/>
      </c>
      <c r="H60" s="59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60" t="str">
        <f t="shared" si="1"/>
        <v/>
      </c>
    </row>
    <row r="61" spans="1:9">
      <c r="A61" s="46" t="s">
        <v>46</v>
      </c>
      <c r="B61" s="48" t="s">
        <v>77</v>
      </c>
      <c r="G61" s="59" t="str">
        <f>IF(A61="Plan",SUMIF('Control de pagos'!B:B,Descripción!B61,'Control de pagos'!D:D),"")</f>
        <v/>
      </c>
      <c r="H61" s="59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60" t="str">
        <f t="shared" si="1"/>
        <v/>
      </c>
    </row>
    <row r="62" spans="1:9">
      <c r="A62" s="46" t="s">
        <v>47</v>
      </c>
      <c r="B62" s="49" t="s">
        <v>78</v>
      </c>
      <c r="G62" s="59" t="str">
        <f>IF(A62="Plan",SUMIF('Control de pagos'!B:B,Descripción!B62,'Control de pagos'!D:D),"")</f>
        <v/>
      </c>
      <c r="H62" s="59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60" t="str">
        <f t="shared" si="1"/>
        <v/>
      </c>
    </row>
    <row r="63" spans="1:9">
      <c r="G63" s="59" t="str">
        <f>IF(A63="Plan",SUMIF('Control de pagos'!B:B,Descripción!B63,'Control de pagos'!D:D),"")</f>
        <v/>
      </c>
      <c r="H63" s="59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60" t="str">
        <f t="shared" si="1"/>
        <v/>
      </c>
    </row>
    <row r="64" spans="1:9">
      <c r="A64" s="50" t="s">
        <v>48</v>
      </c>
      <c r="B64" s="50" t="s">
        <v>49</v>
      </c>
      <c r="C64" s="50" t="s">
        <v>50</v>
      </c>
      <c r="D64" s="50" t="s">
        <v>51</v>
      </c>
      <c r="E64" s="50"/>
      <c r="G64" s="59" t="str">
        <f>IF(A64="Plan",SUMIF('Control de pagos'!B:B,Descripción!B64,'Control de pagos'!D:D),"")</f>
        <v/>
      </c>
      <c r="H64" s="59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60" t="str">
        <f t="shared" si="1"/>
        <v/>
      </c>
    </row>
    <row r="65" spans="1:9">
      <c r="A65" s="50" t="s">
        <v>52</v>
      </c>
      <c r="B65" s="50">
        <v>0</v>
      </c>
      <c r="C65" s="50"/>
      <c r="D65" s="50"/>
      <c r="E65" s="50"/>
      <c r="G65" s="59" t="str">
        <f>IF(A65="Plan",SUMIF('Control de pagos'!B:B,Descripción!B65,'Control de pagos'!D:D),"")</f>
        <v/>
      </c>
      <c r="H65" s="59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60" t="str">
        <f t="shared" si="1"/>
        <v/>
      </c>
    </row>
    <row r="66" spans="1:9">
      <c r="A66" s="50" t="s">
        <v>53</v>
      </c>
      <c r="B66" s="51">
        <v>854230.57</v>
      </c>
      <c r="C66" s="50">
        <v>4</v>
      </c>
      <c r="D66" s="52">
        <v>3.04E-2</v>
      </c>
      <c r="E66" s="52">
        <v>0</v>
      </c>
      <c r="G66" s="59" t="str">
        <f>IF(A66="Plan",SUMIF('Control de pagos'!B:B,Descripción!B66,'Control de pagos'!D:D),"")</f>
        <v/>
      </c>
      <c r="H66" s="59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60" t="str">
        <f t="shared" si="1"/>
        <v/>
      </c>
    </row>
    <row r="67" spans="1:9">
      <c r="A67" s="50" t="s">
        <v>54</v>
      </c>
      <c r="B67" s="51">
        <v>0</v>
      </c>
      <c r="C67" s="50"/>
      <c r="D67" s="50"/>
      <c r="E67" s="50"/>
      <c r="G67" s="59" t="str">
        <f>IF(A67="Plan",SUMIF('Control de pagos'!B:B,Descripción!B67,'Control de pagos'!D:D),"")</f>
        <v/>
      </c>
      <c r="H67" s="59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60" t="str">
        <f t="shared" si="1"/>
        <v/>
      </c>
    </row>
    <row r="68" spans="1:9">
      <c r="A68" s="50" t="s">
        <v>55</v>
      </c>
      <c r="B68" s="51">
        <v>0</v>
      </c>
      <c r="C68" s="50"/>
      <c r="D68" s="50"/>
      <c r="E68" s="50"/>
      <c r="G68" s="59" t="str">
        <f>IF(A68="Plan",SUMIF('Control de pagos'!B:B,Descripción!B68,'Control de pagos'!D:D),"")</f>
        <v/>
      </c>
      <c r="H68" s="59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60" t="str">
        <f t="shared" si="1"/>
        <v/>
      </c>
    </row>
    <row r="69" spans="1:9">
      <c r="A69" s="50" t="s">
        <v>56</v>
      </c>
      <c r="B69" s="51">
        <v>854230.57</v>
      </c>
      <c r="C69" s="50"/>
      <c r="D69" s="50"/>
      <c r="E69" s="50"/>
      <c r="G69" s="59" t="str">
        <f>IF(A69="Plan",SUMIF('Control de pagos'!B:B,Descripción!B69,'Control de pagos'!D:D),"")</f>
        <v/>
      </c>
      <c r="H69" s="59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60" t="str">
        <f t="shared" si="1"/>
        <v/>
      </c>
    </row>
    <row r="70" spans="1:9">
      <c r="G70" s="59" t="str">
        <f>IF(A70="Plan",SUMIF('Control de pagos'!B:B,Descripción!B70,'Control de pagos'!D:D),"")</f>
        <v/>
      </c>
      <c r="H70" s="59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60" t="str">
        <f t="shared" si="1"/>
        <v/>
      </c>
    </row>
    <row r="71" spans="1:9">
      <c r="A71" s="45" t="s">
        <v>18</v>
      </c>
      <c r="B71" s="150"/>
      <c r="C71" s="150"/>
      <c r="D71" s="150"/>
      <c r="E71" s="150"/>
      <c r="G71" s="59">
        <f>IF(A71="Plan",SUMIF('Control de pagos'!B:B,Descripción!B71,'Control de pagos'!D:D),"")</f>
        <v>0</v>
      </c>
      <c r="H71" s="59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60">
        <f t="shared" si="1"/>
        <v>0</v>
      </c>
    </row>
    <row r="72" spans="1:9">
      <c r="A72" s="46" t="s">
        <v>57</v>
      </c>
      <c r="B72" s="47"/>
      <c r="G72" s="59" t="str">
        <f>IF(A72="Plan",SUMIF('Control de pagos'!B:B,Descripción!B72,'Control de pagos'!D:D),"")</f>
        <v/>
      </c>
      <c r="H72" s="59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60" t="str">
        <f t="shared" si="1"/>
        <v/>
      </c>
    </row>
    <row r="73" spans="1:9">
      <c r="A73" s="46" t="s">
        <v>45</v>
      </c>
      <c r="B73" s="48"/>
      <c r="G73" s="59" t="str">
        <f>IF(A73="Plan",SUMIF('Control de pagos'!B:B,Descripción!B73,'Control de pagos'!D:D),"")</f>
        <v/>
      </c>
      <c r="H73" s="59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60" t="str">
        <f t="shared" si="1"/>
        <v/>
      </c>
    </row>
    <row r="74" spans="1:9">
      <c r="A74" s="46" t="s">
        <v>46</v>
      </c>
      <c r="B74" s="48"/>
      <c r="G74" s="59" t="str">
        <f>IF(A74="Plan",SUMIF('Control de pagos'!B:B,Descripción!B74,'Control de pagos'!D:D),"")</f>
        <v/>
      </c>
      <c r="H74" s="59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60" t="str">
        <f t="shared" si="1"/>
        <v/>
      </c>
    </row>
    <row r="75" spans="1:9">
      <c r="A75" s="46" t="s">
        <v>47</v>
      </c>
      <c r="B75" s="49"/>
      <c r="G75" s="59" t="str">
        <f>IF(A75="Plan",SUMIF('Control de pagos'!B:B,Descripción!B75,'Control de pagos'!D:D),"")</f>
        <v/>
      </c>
      <c r="H75" s="59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60" t="str">
        <f t="shared" si="1"/>
        <v/>
      </c>
    </row>
    <row r="76" spans="1:9">
      <c r="G76" s="59" t="str">
        <f>IF(A76="Plan",SUMIF('Control de pagos'!B:B,Descripción!B76,'Control de pagos'!D:D),"")</f>
        <v/>
      </c>
      <c r="H76" s="59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60" t="str">
        <f t="shared" si="1"/>
        <v/>
      </c>
    </row>
    <row r="77" spans="1:9">
      <c r="A77" s="50" t="s">
        <v>48</v>
      </c>
      <c r="B77" s="50" t="s">
        <v>49</v>
      </c>
      <c r="C77" s="50" t="s">
        <v>50</v>
      </c>
      <c r="D77" s="50" t="s">
        <v>51</v>
      </c>
      <c r="E77" s="50"/>
      <c r="G77" s="59" t="str">
        <f>IF(A77="Plan",SUMIF('Control de pagos'!B:B,Descripción!B77,'Control de pagos'!D:D),"")</f>
        <v/>
      </c>
      <c r="H77" s="59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60" t="str">
        <f t="shared" si="1"/>
        <v/>
      </c>
    </row>
    <row r="78" spans="1:9">
      <c r="A78" s="50" t="s">
        <v>52</v>
      </c>
      <c r="B78" s="50"/>
      <c r="C78" s="50"/>
      <c r="D78" s="50"/>
      <c r="E78" s="50"/>
      <c r="G78" s="59" t="str">
        <f>IF(A78="Plan",SUMIF('Control de pagos'!B:B,Descripción!B78,'Control de pagos'!D:D),"")</f>
        <v/>
      </c>
      <c r="H78" s="59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60" t="str">
        <f t="shared" si="1"/>
        <v/>
      </c>
    </row>
    <row r="79" spans="1:9">
      <c r="A79" s="50" t="s">
        <v>53</v>
      </c>
      <c r="B79" s="51"/>
      <c r="C79" s="50"/>
      <c r="D79" s="52"/>
      <c r="E79" s="52"/>
      <c r="G79" s="59" t="str">
        <f>IF(A79="Plan",SUMIF('Control de pagos'!B:B,Descripción!B79,'Control de pagos'!D:D),"")</f>
        <v/>
      </c>
      <c r="H79" s="59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60" t="str">
        <f t="shared" si="1"/>
        <v/>
      </c>
    </row>
    <row r="80" spans="1:9">
      <c r="A80" s="50" t="s">
        <v>54</v>
      </c>
      <c r="B80" s="51"/>
      <c r="C80" s="50"/>
      <c r="D80" s="50"/>
      <c r="E80" s="50"/>
      <c r="G80" s="59" t="str">
        <f>IF(A80="Plan",SUMIF('Control de pagos'!B:B,Descripción!B80,'Control de pagos'!D:D),"")</f>
        <v/>
      </c>
      <c r="H80" s="59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60" t="str">
        <f t="shared" si="1"/>
        <v/>
      </c>
    </row>
    <row r="81" spans="1:9">
      <c r="A81" s="50" t="s">
        <v>55</v>
      </c>
      <c r="B81" s="51"/>
      <c r="C81" s="50"/>
      <c r="D81" s="50"/>
      <c r="E81" s="50"/>
      <c r="G81" s="59" t="str">
        <f>IF(A81="Plan",SUMIF('Control de pagos'!B:B,Descripción!B81,'Control de pagos'!D:D),"")</f>
        <v/>
      </c>
      <c r="H81" s="59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60" t="str">
        <f t="shared" si="1"/>
        <v/>
      </c>
    </row>
    <row r="82" spans="1:9">
      <c r="A82" s="50" t="s">
        <v>56</v>
      </c>
      <c r="B82" s="51"/>
      <c r="C82" s="50"/>
      <c r="D82" s="50"/>
      <c r="E82" s="50"/>
      <c r="G82" s="59" t="str">
        <f>IF(A82="Plan",SUMIF('Control de pagos'!B:B,Descripción!B82,'Control de pagos'!D:D),"")</f>
        <v/>
      </c>
      <c r="H82" s="59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60" t="str">
        <f t="shared" si="1"/>
        <v/>
      </c>
    </row>
    <row r="83" spans="1:9">
      <c r="G83" s="59" t="str">
        <f>IF(A83="Plan",SUMIF('Control de pagos'!B:B,Descripción!B83,'Control de pagos'!D:D),"")</f>
        <v/>
      </c>
      <c r="H83" s="59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60" t="str">
        <f t="shared" si="1"/>
        <v/>
      </c>
    </row>
    <row r="84" spans="1:9">
      <c r="A84" s="45" t="s">
        <v>18</v>
      </c>
      <c r="B84" s="150"/>
      <c r="C84" s="150"/>
      <c r="D84" s="150"/>
      <c r="E84" s="150"/>
      <c r="G84" s="59">
        <f>IF(A84="Plan",SUMIF('Control de pagos'!B:B,Descripción!B84,'Control de pagos'!D:D),"")</f>
        <v>0</v>
      </c>
      <c r="H84" s="59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60">
        <f t="shared" ref="I84:I147" si="2">IF(G84="","",G84-H84)</f>
        <v>0</v>
      </c>
    </row>
    <row r="85" spans="1:9">
      <c r="A85" s="46" t="s">
        <v>57</v>
      </c>
      <c r="B85" s="47"/>
      <c r="G85" s="59" t="str">
        <f>IF(A85="Plan",SUMIF('Control de pagos'!B:B,Descripción!B85,'Control de pagos'!D:D),"")</f>
        <v/>
      </c>
      <c r="H85" s="59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60" t="str">
        <f t="shared" si="2"/>
        <v/>
      </c>
    </row>
    <row r="86" spans="1:9">
      <c r="A86" s="46" t="s">
        <v>45</v>
      </c>
      <c r="B86" s="48"/>
      <c r="G86" s="59" t="str">
        <f>IF(A86="Plan",SUMIF('Control de pagos'!B:B,Descripción!B86,'Control de pagos'!D:D),"")</f>
        <v/>
      </c>
      <c r="H86" s="59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60" t="str">
        <f t="shared" si="2"/>
        <v/>
      </c>
    </row>
    <row r="87" spans="1:9">
      <c r="A87" s="46" t="s">
        <v>46</v>
      </c>
      <c r="B87" s="48"/>
      <c r="G87" s="59" t="str">
        <f>IF(A87="Plan",SUMIF('Control de pagos'!B:B,Descripción!B87,'Control de pagos'!D:D),"")</f>
        <v/>
      </c>
      <c r="H87" s="59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60" t="str">
        <f t="shared" si="2"/>
        <v/>
      </c>
    </row>
    <row r="88" spans="1:9">
      <c r="A88" s="46" t="s">
        <v>47</v>
      </c>
      <c r="B88" s="49"/>
      <c r="G88" s="59" t="str">
        <f>IF(A88="Plan",SUMIF('Control de pagos'!B:B,Descripción!B88,'Control de pagos'!D:D),"")</f>
        <v/>
      </c>
      <c r="H88" s="59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60" t="str">
        <f t="shared" si="2"/>
        <v/>
      </c>
    </row>
    <row r="89" spans="1:9">
      <c r="G89" s="59" t="str">
        <f>IF(A89="Plan",SUMIF('Control de pagos'!B:B,Descripción!B89,'Control de pagos'!D:D),"")</f>
        <v/>
      </c>
      <c r="H89" s="59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60" t="str">
        <f t="shared" si="2"/>
        <v/>
      </c>
    </row>
    <row r="90" spans="1:9">
      <c r="A90" s="50" t="s">
        <v>48</v>
      </c>
      <c r="B90" s="50" t="s">
        <v>49</v>
      </c>
      <c r="C90" s="50" t="s">
        <v>50</v>
      </c>
      <c r="D90" s="50" t="s">
        <v>51</v>
      </c>
      <c r="E90" s="50"/>
      <c r="G90" s="59" t="str">
        <f>IF(A90="Plan",SUMIF('Control de pagos'!B:B,Descripción!B90,'Control de pagos'!D:D),"")</f>
        <v/>
      </c>
      <c r="H90" s="59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60" t="str">
        <f t="shared" si="2"/>
        <v/>
      </c>
    </row>
    <row r="91" spans="1:9">
      <c r="A91" s="50" t="s">
        <v>52</v>
      </c>
      <c r="B91" s="50"/>
      <c r="C91" s="50"/>
      <c r="D91" s="50"/>
      <c r="E91" s="50"/>
      <c r="G91" s="59" t="str">
        <f>IF(A91="Plan",SUMIF('Control de pagos'!B:B,Descripción!B91,'Control de pagos'!D:D),"")</f>
        <v/>
      </c>
      <c r="H91" s="59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60" t="str">
        <f t="shared" si="2"/>
        <v/>
      </c>
    </row>
    <row r="92" spans="1:9">
      <c r="A92" s="50" t="s">
        <v>53</v>
      </c>
      <c r="B92" s="51"/>
      <c r="C92" s="50"/>
      <c r="D92" s="52"/>
      <c r="E92" s="52"/>
      <c r="G92" s="59" t="str">
        <f>IF(A92="Plan",SUMIF('Control de pagos'!B:B,Descripción!B92,'Control de pagos'!D:D),"")</f>
        <v/>
      </c>
      <c r="H92" s="59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60" t="str">
        <f t="shared" si="2"/>
        <v/>
      </c>
    </row>
    <row r="93" spans="1:9">
      <c r="A93" s="50" t="s">
        <v>54</v>
      </c>
      <c r="B93" s="51"/>
      <c r="C93" s="50"/>
      <c r="D93" s="50"/>
      <c r="E93" s="50"/>
      <c r="G93" s="59" t="str">
        <f>IF(A93="Plan",SUMIF('Control de pagos'!B:B,Descripción!B93,'Control de pagos'!D:D),"")</f>
        <v/>
      </c>
      <c r="H93" s="59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60" t="str">
        <f t="shared" si="2"/>
        <v/>
      </c>
    </row>
    <row r="94" spans="1:9">
      <c r="A94" s="50" t="s">
        <v>55</v>
      </c>
      <c r="B94" s="51"/>
      <c r="C94" s="50"/>
      <c r="D94" s="50"/>
      <c r="E94" s="50"/>
      <c r="G94" s="59" t="str">
        <f>IF(A94="Plan",SUMIF('Control de pagos'!B:B,Descripción!B94,'Control de pagos'!D:D),"")</f>
        <v/>
      </c>
      <c r="H94" s="59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60" t="str">
        <f t="shared" si="2"/>
        <v/>
      </c>
    </row>
    <row r="95" spans="1:9">
      <c r="A95" s="50" t="s">
        <v>56</v>
      </c>
      <c r="B95" s="51"/>
      <c r="C95" s="50"/>
      <c r="D95" s="50"/>
      <c r="E95" s="50"/>
      <c r="G95" s="59" t="str">
        <f>IF(A95="Plan",SUMIF('Control de pagos'!B:B,Descripción!B95,'Control de pagos'!D:D),"")</f>
        <v/>
      </c>
      <c r="H95" s="59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60" t="str">
        <f t="shared" si="2"/>
        <v/>
      </c>
    </row>
    <row r="96" spans="1:9">
      <c r="G96" s="59" t="str">
        <f>IF(A96="Plan",SUMIF('Control de pagos'!B:B,Descripción!B96,'Control de pagos'!D:D),"")</f>
        <v/>
      </c>
      <c r="H96" s="59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60" t="str">
        <f t="shared" si="2"/>
        <v/>
      </c>
    </row>
    <row r="97" spans="1:9">
      <c r="A97" s="45" t="s">
        <v>18</v>
      </c>
      <c r="B97" s="150"/>
      <c r="C97" s="150"/>
      <c r="D97" s="150"/>
      <c r="E97" s="150"/>
      <c r="G97" s="59">
        <f>IF(A97="Plan",SUMIF('Control de pagos'!B:B,Descripción!B97,'Control de pagos'!D:D),"")</f>
        <v>0</v>
      </c>
      <c r="H97" s="59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60">
        <f t="shared" si="2"/>
        <v>0</v>
      </c>
    </row>
    <row r="98" spans="1:9">
      <c r="A98" s="46" t="s">
        <v>57</v>
      </c>
      <c r="B98" s="47"/>
      <c r="G98" s="59" t="str">
        <f>IF(A98="Plan",SUMIF('Control de pagos'!B:B,Descripción!B98,'Control de pagos'!D:D),"")</f>
        <v/>
      </c>
      <c r="H98" s="59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60" t="str">
        <f t="shared" si="2"/>
        <v/>
      </c>
    </row>
    <row r="99" spans="1:9">
      <c r="A99" s="46" t="s">
        <v>45</v>
      </c>
      <c r="B99" s="48"/>
      <c r="G99" s="59" t="str">
        <f>IF(A99="Plan",SUMIF('Control de pagos'!B:B,Descripción!B99,'Control de pagos'!D:D),"")</f>
        <v/>
      </c>
      <c r="H99" s="59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60" t="str">
        <f t="shared" si="2"/>
        <v/>
      </c>
    </row>
    <row r="100" spans="1:9">
      <c r="A100" s="46" t="s">
        <v>46</v>
      </c>
      <c r="B100" s="48"/>
      <c r="G100" s="59" t="str">
        <f>IF(A100="Plan",SUMIF('Control de pagos'!B:B,Descripción!B100,'Control de pagos'!D:D),"")</f>
        <v/>
      </c>
      <c r="H100" s="59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60" t="str">
        <f t="shared" si="2"/>
        <v/>
      </c>
    </row>
    <row r="101" spans="1:9">
      <c r="A101" s="46" t="s">
        <v>47</v>
      </c>
      <c r="B101" s="49"/>
      <c r="G101" s="59" t="str">
        <f>IF(A101="Plan",SUMIF('Control de pagos'!B:B,Descripción!B101,'Control de pagos'!D:D),"")</f>
        <v/>
      </c>
      <c r="H101" s="59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60" t="str">
        <f t="shared" si="2"/>
        <v/>
      </c>
    </row>
    <row r="102" spans="1:9">
      <c r="G102" s="59" t="str">
        <f>IF(A102="Plan",SUMIF('Control de pagos'!B:B,Descripción!B102,'Control de pagos'!D:D),"")</f>
        <v/>
      </c>
      <c r="H102" s="59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60" t="str">
        <f t="shared" si="2"/>
        <v/>
      </c>
    </row>
    <row r="103" spans="1:9">
      <c r="A103" s="50" t="s">
        <v>48</v>
      </c>
      <c r="B103" s="50" t="s">
        <v>49</v>
      </c>
      <c r="C103" s="50" t="s">
        <v>50</v>
      </c>
      <c r="D103" s="50" t="s">
        <v>51</v>
      </c>
      <c r="E103" s="50"/>
      <c r="G103" s="59" t="str">
        <f>IF(A103="Plan",SUMIF('Control de pagos'!B:B,Descripción!B103,'Control de pagos'!D:D),"")</f>
        <v/>
      </c>
      <c r="H103" s="59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60" t="str">
        <f t="shared" si="2"/>
        <v/>
      </c>
    </row>
    <row r="104" spans="1:9">
      <c r="A104" s="50" t="s">
        <v>52</v>
      </c>
      <c r="B104" s="50"/>
      <c r="C104" s="50"/>
      <c r="D104" s="50"/>
      <c r="E104" s="50"/>
      <c r="G104" s="59" t="str">
        <f>IF(A104="Plan",SUMIF('Control de pagos'!B:B,Descripción!B104,'Control de pagos'!D:D),"")</f>
        <v/>
      </c>
      <c r="H104" s="59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60" t="str">
        <f t="shared" si="2"/>
        <v/>
      </c>
    </row>
    <row r="105" spans="1:9">
      <c r="A105" s="50" t="s">
        <v>53</v>
      </c>
      <c r="B105" s="51"/>
      <c r="C105" s="50"/>
      <c r="D105" s="52"/>
      <c r="E105" s="52"/>
      <c r="G105" s="59" t="str">
        <f>IF(A105="Plan",SUMIF('Control de pagos'!B:B,Descripción!B105,'Control de pagos'!D:D),"")</f>
        <v/>
      </c>
      <c r="H105" s="59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60" t="str">
        <f t="shared" si="2"/>
        <v/>
      </c>
    </row>
    <row r="106" spans="1:9">
      <c r="A106" s="50" t="s">
        <v>54</v>
      </c>
      <c r="B106" s="51"/>
      <c r="C106" s="50"/>
      <c r="D106" s="50"/>
      <c r="E106" s="50"/>
      <c r="G106" s="59" t="str">
        <f>IF(A106="Plan",SUMIF('Control de pagos'!B:B,Descripción!B106,'Control de pagos'!D:D),"")</f>
        <v/>
      </c>
      <c r="H106" s="59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60" t="str">
        <f t="shared" si="2"/>
        <v/>
      </c>
    </row>
    <row r="107" spans="1:9">
      <c r="A107" s="50" t="s">
        <v>55</v>
      </c>
      <c r="B107" s="51"/>
      <c r="C107" s="50"/>
      <c r="D107" s="50"/>
      <c r="E107" s="50"/>
      <c r="G107" s="59" t="str">
        <f>IF(A107="Plan",SUMIF('Control de pagos'!B:B,Descripción!B107,'Control de pagos'!D:D),"")</f>
        <v/>
      </c>
      <c r="H107" s="59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60" t="str">
        <f t="shared" si="2"/>
        <v/>
      </c>
    </row>
    <row r="108" spans="1:9">
      <c r="A108" s="50" t="s">
        <v>56</v>
      </c>
      <c r="B108" s="51"/>
      <c r="C108" s="50"/>
      <c r="D108" s="50"/>
      <c r="E108" s="50"/>
      <c r="G108" s="59" t="str">
        <f>IF(A108="Plan",SUMIF('Control de pagos'!B:B,Descripción!B108,'Control de pagos'!D:D),"")</f>
        <v/>
      </c>
      <c r="H108" s="59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60" t="str">
        <f t="shared" si="2"/>
        <v/>
      </c>
    </row>
    <row r="109" spans="1:9">
      <c r="G109" s="59" t="str">
        <f>IF(A109="Plan",SUMIF('Control de pagos'!B:B,Descripción!B109,'Control de pagos'!D:D),"")</f>
        <v/>
      </c>
      <c r="H109" s="59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60" t="str">
        <f t="shared" si="2"/>
        <v/>
      </c>
    </row>
    <row r="110" spans="1:9">
      <c r="A110" s="45" t="s">
        <v>18</v>
      </c>
      <c r="B110" s="150"/>
      <c r="C110" s="150"/>
      <c r="D110" s="150"/>
      <c r="E110" s="150"/>
      <c r="G110" s="59">
        <f>IF(A110="Plan",SUMIF('Control de pagos'!B:B,Descripción!B110,'Control de pagos'!D:D),"")</f>
        <v>0</v>
      </c>
      <c r="H110" s="59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60">
        <f t="shared" si="2"/>
        <v>0</v>
      </c>
    </row>
    <row r="111" spans="1:9">
      <c r="A111" s="46" t="s">
        <v>57</v>
      </c>
      <c r="B111" s="47"/>
      <c r="G111" s="59" t="str">
        <f>IF(A111="Plan",SUMIF('Control de pagos'!B:B,Descripción!B111,'Control de pagos'!D:D),"")</f>
        <v/>
      </c>
      <c r="H111" s="59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60" t="str">
        <f t="shared" si="2"/>
        <v/>
      </c>
    </row>
    <row r="112" spans="1:9">
      <c r="A112" s="46" t="s">
        <v>45</v>
      </c>
      <c r="B112" s="48"/>
      <c r="G112" s="59" t="str">
        <f>IF(A112="Plan",SUMIF('Control de pagos'!B:B,Descripción!B112,'Control de pagos'!D:D),"")</f>
        <v/>
      </c>
      <c r="H112" s="59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60" t="str">
        <f t="shared" si="2"/>
        <v/>
      </c>
    </row>
    <row r="113" spans="1:9">
      <c r="A113" s="46" t="s">
        <v>46</v>
      </c>
      <c r="B113" s="48"/>
      <c r="G113" s="59" t="str">
        <f>IF(A113="Plan",SUMIF('Control de pagos'!B:B,Descripción!B113,'Control de pagos'!D:D),"")</f>
        <v/>
      </c>
      <c r="H113" s="59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60" t="str">
        <f t="shared" si="2"/>
        <v/>
      </c>
    </row>
    <row r="114" spans="1:9">
      <c r="A114" s="46" t="s">
        <v>47</v>
      </c>
      <c r="B114" s="49"/>
      <c r="G114" s="59" t="str">
        <f>IF(A114="Plan",SUMIF('Control de pagos'!B:B,Descripción!B114,'Control de pagos'!D:D),"")</f>
        <v/>
      </c>
      <c r="H114" s="59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60" t="str">
        <f t="shared" si="2"/>
        <v/>
      </c>
    </row>
    <row r="115" spans="1:9">
      <c r="G115" s="59" t="str">
        <f>IF(A115="Plan",SUMIF('Control de pagos'!B:B,Descripción!B115,'Control de pagos'!D:D),"")</f>
        <v/>
      </c>
      <c r="H115" s="59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60" t="str">
        <f t="shared" si="2"/>
        <v/>
      </c>
    </row>
    <row r="116" spans="1:9">
      <c r="A116" s="50" t="s">
        <v>48</v>
      </c>
      <c r="B116" s="50" t="s">
        <v>49</v>
      </c>
      <c r="C116" s="50" t="s">
        <v>50</v>
      </c>
      <c r="D116" s="50" t="s">
        <v>51</v>
      </c>
      <c r="E116" s="50"/>
      <c r="G116" s="59" t="str">
        <f>IF(A116="Plan",SUMIF('Control de pagos'!B:B,Descripción!B116,'Control de pagos'!D:D),"")</f>
        <v/>
      </c>
      <c r="H116" s="59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60" t="str">
        <f t="shared" si="2"/>
        <v/>
      </c>
    </row>
    <row r="117" spans="1:9">
      <c r="A117" s="50" t="s">
        <v>52</v>
      </c>
      <c r="B117" s="50"/>
      <c r="C117" s="50"/>
      <c r="D117" s="50"/>
      <c r="E117" s="50"/>
      <c r="G117" s="59" t="str">
        <f>IF(A117="Plan",SUMIF('Control de pagos'!B:B,Descripción!B117,'Control de pagos'!D:D),"")</f>
        <v/>
      </c>
      <c r="H117" s="59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60" t="str">
        <f t="shared" si="2"/>
        <v/>
      </c>
    </row>
    <row r="118" spans="1:9">
      <c r="A118" s="50" t="s">
        <v>53</v>
      </c>
      <c r="B118" s="51"/>
      <c r="C118" s="50"/>
      <c r="D118" s="52"/>
      <c r="E118" s="52"/>
      <c r="G118" s="59" t="str">
        <f>IF(A118="Plan",SUMIF('Control de pagos'!B:B,Descripción!B118,'Control de pagos'!D:D),"")</f>
        <v/>
      </c>
      <c r="H118" s="59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60" t="str">
        <f t="shared" si="2"/>
        <v/>
      </c>
    </row>
    <row r="119" spans="1:9">
      <c r="A119" s="50" t="s">
        <v>54</v>
      </c>
      <c r="B119" s="51"/>
      <c r="C119" s="50"/>
      <c r="D119" s="50"/>
      <c r="E119" s="50"/>
      <c r="G119" s="59" t="str">
        <f>IF(A119="Plan",SUMIF('Control de pagos'!B:B,Descripción!B119,'Control de pagos'!D:D),"")</f>
        <v/>
      </c>
      <c r="H119" s="59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60" t="str">
        <f t="shared" si="2"/>
        <v/>
      </c>
    </row>
    <row r="120" spans="1:9">
      <c r="A120" s="50" t="s">
        <v>55</v>
      </c>
      <c r="B120" s="51"/>
      <c r="C120" s="50"/>
      <c r="D120" s="50"/>
      <c r="E120" s="50"/>
      <c r="G120" s="59" t="str">
        <f>IF(A120="Plan",SUMIF('Control de pagos'!B:B,Descripción!B120,'Control de pagos'!D:D),"")</f>
        <v/>
      </c>
      <c r="H120" s="59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60" t="str">
        <f t="shared" si="2"/>
        <v/>
      </c>
    </row>
    <row r="121" spans="1:9">
      <c r="A121" s="50" t="s">
        <v>56</v>
      </c>
      <c r="B121" s="51"/>
      <c r="C121" s="50"/>
      <c r="D121" s="50"/>
      <c r="E121" s="50"/>
      <c r="G121" s="59" t="str">
        <f>IF(A121="Plan",SUMIF('Control de pagos'!B:B,Descripción!B121,'Control de pagos'!D:D),"")</f>
        <v/>
      </c>
      <c r="H121" s="59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60" t="str">
        <f t="shared" si="2"/>
        <v/>
      </c>
    </row>
    <row r="122" spans="1:9">
      <c r="G122" s="59" t="str">
        <f>IF(A122="Plan",SUMIF('Control de pagos'!B:B,Descripción!B122,'Control de pagos'!D:D),"")</f>
        <v/>
      </c>
      <c r="H122" s="59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60" t="str">
        <f t="shared" si="2"/>
        <v/>
      </c>
    </row>
    <row r="123" spans="1:9">
      <c r="A123" s="45" t="s">
        <v>18</v>
      </c>
      <c r="B123" s="150"/>
      <c r="C123" s="150"/>
      <c r="D123" s="150"/>
      <c r="E123" s="150"/>
      <c r="G123" s="59">
        <f>IF(A123="Plan",SUMIF('Control de pagos'!B:B,Descripción!B123,'Control de pagos'!D:D),"")</f>
        <v>0</v>
      </c>
      <c r="H123" s="59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60">
        <f t="shared" si="2"/>
        <v>0</v>
      </c>
    </row>
    <row r="124" spans="1:9">
      <c r="A124" s="46" t="s">
        <v>57</v>
      </c>
      <c r="B124" s="47"/>
      <c r="G124" s="59" t="str">
        <f>IF(A124="Plan",SUMIF('Control de pagos'!B:B,Descripción!B124,'Control de pagos'!D:D),"")</f>
        <v/>
      </c>
      <c r="H124" s="59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60" t="str">
        <f t="shared" si="2"/>
        <v/>
      </c>
    </row>
    <row r="125" spans="1:9">
      <c r="A125" s="46" t="s">
        <v>45</v>
      </c>
      <c r="B125" s="48"/>
      <c r="G125" s="59" t="str">
        <f>IF(A125="Plan",SUMIF('Control de pagos'!B:B,Descripción!B125,'Control de pagos'!D:D),"")</f>
        <v/>
      </c>
      <c r="H125" s="59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60" t="str">
        <f t="shared" si="2"/>
        <v/>
      </c>
    </row>
    <row r="126" spans="1:9">
      <c r="A126" s="46" t="s">
        <v>46</v>
      </c>
      <c r="B126" s="48"/>
      <c r="G126" s="59" t="str">
        <f>IF(A126="Plan",SUMIF('Control de pagos'!B:B,Descripción!B126,'Control de pagos'!D:D),"")</f>
        <v/>
      </c>
      <c r="H126" s="59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60" t="str">
        <f t="shared" si="2"/>
        <v/>
      </c>
    </row>
    <row r="127" spans="1:9">
      <c r="A127" s="46" t="s">
        <v>47</v>
      </c>
      <c r="B127" s="49"/>
      <c r="G127" s="59" t="str">
        <f>IF(A127="Plan",SUMIF('Control de pagos'!B:B,Descripción!B127,'Control de pagos'!D:D),"")</f>
        <v/>
      </c>
      <c r="H127" s="59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60" t="str">
        <f t="shared" si="2"/>
        <v/>
      </c>
    </row>
    <row r="128" spans="1:9">
      <c r="G128" s="59" t="str">
        <f>IF(A128="Plan",SUMIF('Control de pagos'!B:B,Descripción!B128,'Control de pagos'!D:D),"")</f>
        <v/>
      </c>
      <c r="H128" s="59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60" t="str">
        <f t="shared" si="2"/>
        <v/>
      </c>
    </row>
    <row r="129" spans="1:9">
      <c r="A129" s="50" t="s">
        <v>48</v>
      </c>
      <c r="B129" s="50" t="s">
        <v>49</v>
      </c>
      <c r="C129" s="50" t="s">
        <v>50</v>
      </c>
      <c r="D129" s="50" t="s">
        <v>51</v>
      </c>
      <c r="E129" s="50"/>
      <c r="G129" s="59" t="str">
        <f>IF(A129="Plan",SUMIF('Control de pagos'!B:B,Descripción!B129,'Control de pagos'!D:D),"")</f>
        <v/>
      </c>
      <c r="H129" s="59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60" t="str">
        <f t="shared" si="2"/>
        <v/>
      </c>
    </row>
    <row r="130" spans="1:9">
      <c r="A130" s="50" t="s">
        <v>52</v>
      </c>
      <c r="B130" s="50"/>
      <c r="C130" s="50"/>
      <c r="D130" s="50"/>
      <c r="E130" s="50"/>
      <c r="G130" s="59" t="str">
        <f>IF(A130="Plan",SUMIF('Control de pagos'!B:B,Descripción!B130,'Control de pagos'!D:D),"")</f>
        <v/>
      </c>
      <c r="H130" s="59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60" t="str">
        <f t="shared" si="2"/>
        <v/>
      </c>
    </row>
    <row r="131" spans="1:9">
      <c r="A131" s="50" t="s">
        <v>53</v>
      </c>
      <c r="B131" s="51"/>
      <c r="C131" s="50"/>
      <c r="D131" s="52"/>
      <c r="E131" s="52"/>
      <c r="G131" s="59" t="str">
        <f>IF(A131="Plan",SUMIF('Control de pagos'!B:B,Descripción!B131,'Control de pagos'!D:D),"")</f>
        <v/>
      </c>
      <c r="H131" s="59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60" t="str">
        <f t="shared" si="2"/>
        <v/>
      </c>
    </row>
    <row r="132" spans="1:9">
      <c r="A132" s="50" t="s">
        <v>54</v>
      </c>
      <c r="B132" s="51"/>
      <c r="C132" s="50"/>
      <c r="D132" s="50"/>
      <c r="E132" s="50"/>
      <c r="G132" s="59" t="str">
        <f>IF(A132="Plan",SUMIF('Control de pagos'!B:B,Descripción!B132,'Control de pagos'!D:D),"")</f>
        <v/>
      </c>
      <c r="H132" s="59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60" t="str">
        <f t="shared" si="2"/>
        <v/>
      </c>
    </row>
    <row r="133" spans="1:9">
      <c r="A133" s="50" t="s">
        <v>55</v>
      </c>
      <c r="B133" s="51"/>
      <c r="C133" s="50"/>
      <c r="D133" s="50"/>
      <c r="E133" s="50"/>
      <c r="G133" s="59" t="str">
        <f>IF(A133="Plan",SUMIF('Control de pagos'!B:B,Descripción!B133,'Control de pagos'!D:D),"")</f>
        <v/>
      </c>
      <c r="H133" s="59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60" t="str">
        <f t="shared" si="2"/>
        <v/>
      </c>
    </row>
    <row r="134" spans="1:9">
      <c r="A134" s="50" t="s">
        <v>56</v>
      </c>
      <c r="B134" s="51"/>
      <c r="C134" s="50"/>
      <c r="D134" s="50"/>
      <c r="E134" s="50"/>
      <c r="G134" s="59" t="str">
        <f>IF(A134="Plan",SUMIF('Control de pagos'!B:B,Descripción!B134,'Control de pagos'!D:D),"")</f>
        <v/>
      </c>
      <c r="H134" s="59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60" t="str">
        <f t="shared" si="2"/>
        <v/>
      </c>
    </row>
    <row r="135" spans="1:9">
      <c r="G135" s="59" t="str">
        <f>IF(A135="Plan",SUMIF('Control de pagos'!B:B,Descripción!B135,'Control de pagos'!D:D),"")</f>
        <v/>
      </c>
      <c r="H135" s="59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60" t="str">
        <f t="shared" si="2"/>
        <v/>
      </c>
    </row>
    <row r="136" spans="1:9">
      <c r="A136" s="45" t="s">
        <v>18</v>
      </c>
      <c r="B136" s="150"/>
      <c r="C136" s="150"/>
      <c r="D136" s="150"/>
      <c r="E136" s="150"/>
      <c r="G136" s="59">
        <f>IF(A136="Plan",SUMIF('Control de pagos'!B:B,Descripción!B136,'Control de pagos'!D:D),"")</f>
        <v>0</v>
      </c>
      <c r="H136" s="59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60">
        <f t="shared" si="2"/>
        <v>0</v>
      </c>
    </row>
    <row r="137" spans="1:9">
      <c r="A137" s="46" t="s">
        <v>57</v>
      </c>
      <c r="B137" s="47"/>
      <c r="G137" s="59" t="str">
        <f>IF(A137="Plan",SUMIF('Control de pagos'!B:B,Descripción!B137,'Control de pagos'!D:D),"")</f>
        <v/>
      </c>
      <c r="H137" s="59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60" t="str">
        <f t="shared" si="2"/>
        <v/>
      </c>
    </row>
    <row r="138" spans="1:9">
      <c r="A138" s="46" t="s">
        <v>45</v>
      </c>
      <c r="B138" s="48"/>
      <c r="G138" s="59" t="str">
        <f>IF(A138="Plan",SUMIF('Control de pagos'!B:B,Descripción!B138,'Control de pagos'!D:D),"")</f>
        <v/>
      </c>
      <c r="H138" s="59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60" t="str">
        <f t="shared" si="2"/>
        <v/>
      </c>
    </row>
    <row r="139" spans="1:9">
      <c r="A139" s="46" t="s">
        <v>46</v>
      </c>
      <c r="B139" s="48"/>
      <c r="G139" s="59" t="str">
        <f>IF(A139="Plan",SUMIF('Control de pagos'!B:B,Descripción!B139,'Control de pagos'!D:D),"")</f>
        <v/>
      </c>
      <c r="H139" s="59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60" t="str">
        <f t="shared" si="2"/>
        <v/>
      </c>
    </row>
    <row r="140" spans="1:9">
      <c r="A140" s="46" t="s">
        <v>47</v>
      </c>
      <c r="B140" s="49"/>
      <c r="G140" s="59" t="str">
        <f>IF(A140="Plan",SUMIF('Control de pagos'!B:B,Descripción!B140,'Control de pagos'!D:D),"")</f>
        <v/>
      </c>
      <c r="H140" s="59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60" t="str">
        <f t="shared" si="2"/>
        <v/>
      </c>
    </row>
    <row r="141" spans="1:9">
      <c r="G141" s="59" t="str">
        <f>IF(A141="Plan",SUMIF('Control de pagos'!B:B,Descripción!B141,'Control de pagos'!D:D),"")</f>
        <v/>
      </c>
      <c r="H141" s="59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60" t="str">
        <f t="shared" si="2"/>
        <v/>
      </c>
    </row>
    <row r="142" spans="1:9">
      <c r="A142" s="50" t="s">
        <v>48</v>
      </c>
      <c r="B142" s="50" t="s">
        <v>49</v>
      </c>
      <c r="C142" s="50" t="s">
        <v>50</v>
      </c>
      <c r="D142" s="50" t="s">
        <v>51</v>
      </c>
      <c r="E142" s="50"/>
      <c r="G142" s="59" t="str">
        <f>IF(A142="Plan",SUMIF('Control de pagos'!B:B,Descripción!B142,'Control de pagos'!D:D),"")</f>
        <v/>
      </c>
      <c r="H142" s="59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60" t="str">
        <f t="shared" si="2"/>
        <v/>
      </c>
    </row>
    <row r="143" spans="1:9">
      <c r="A143" s="50" t="s">
        <v>52</v>
      </c>
      <c r="B143" s="50"/>
      <c r="C143" s="50"/>
      <c r="D143" s="50"/>
      <c r="E143" s="50"/>
      <c r="G143" s="59" t="str">
        <f>IF(A143="Plan",SUMIF('Control de pagos'!B:B,Descripción!B143,'Control de pagos'!D:D),"")</f>
        <v/>
      </c>
      <c r="H143" s="59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60" t="str">
        <f t="shared" si="2"/>
        <v/>
      </c>
    </row>
    <row r="144" spans="1:9">
      <c r="A144" s="50" t="s">
        <v>53</v>
      </c>
      <c r="B144" s="51"/>
      <c r="C144" s="50"/>
      <c r="D144" s="52"/>
      <c r="E144" s="52"/>
      <c r="G144" s="59" t="str">
        <f>IF(A144="Plan",SUMIF('Control de pagos'!B:B,Descripción!B144,'Control de pagos'!D:D),"")</f>
        <v/>
      </c>
      <c r="H144" s="59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60" t="str">
        <f t="shared" si="2"/>
        <v/>
      </c>
    </row>
    <row r="145" spans="1:9">
      <c r="A145" s="50" t="s">
        <v>54</v>
      </c>
      <c r="B145" s="51"/>
      <c r="C145" s="50"/>
      <c r="D145" s="50"/>
      <c r="E145" s="50"/>
      <c r="G145" s="59" t="str">
        <f>IF(A145="Plan",SUMIF('Control de pagos'!B:B,Descripción!B145,'Control de pagos'!D:D),"")</f>
        <v/>
      </c>
      <c r="H145" s="59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60" t="str">
        <f t="shared" si="2"/>
        <v/>
      </c>
    </row>
    <row r="146" spans="1:9">
      <c r="A146" s="50" t="s">
        <v>55</v>
      </c>
      <c r="B146" s="51"/>
      <c r="C146" s="50"/>
      <c r="D146" s="50"/>
      <c r="E146" s="50"/>
      <c r="G146" s="59" t="str">
        <f>IF(A146="Plan",SUMIF('Control de pagos'!B:B,Descripción!B146,'Control de pagos'!D:D),"")</f>
        <v/>
      </c>
      <c r="H146" s="59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60" t="str">
        <f t="shared" si="2"/>
        <v/>
      </c>
    </row>
    <row r="147" spans="1:9">
      <c r="A147" s="50" t="s">
        <v>56</v>
      </c>
      <c r="B147" s="51"/>
      <c r="C147" s="50"/>
      <c r="D147" s="50"/>
      <c r="E147" s="50"/>
      <c r="G147" s="59" t="str">
        <f>IF(A147="Plan",SUMIF('Control de pagos'!B:B,Descripción!B147,'Control de pagos'!D:D),"")</f>
        <v/>
      </c>
      <c r="H147" s="59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60" t="str">
        <f t="shared" si="2"/>
        <v/>
      </c>
    </row>
    <row r="148" spans="1:9">
      <c r="G148" s="59" t="str">
        <f>IF(A148="Plan",SUMIF('Control de pagos'!B:B,Descripción!B148,'Control de pagos'!D:D),"")</f>
        <v/>
      </c>
      <c r="H148" s="59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60" t="str">
        <f t="shared" ref="I148:I211" si="3">IF(G148="","",G148-H148)</f>
        <v/>
      </c>
    </row>
    <row r="149" spans="1:9">
      <c r="A149" s="45" t="s">
        <v>18</v>
      </c>
      <c r="B149" s="150"/>
      <c r="C149" s="150"/>
      <c r="D149" s="150"/>
      <c r="E149" s="150"/>
      <c r="G149" s="59">
        <f>IF(A149="Plan",SUMIF('Control de pagos'!B:B,Descripción!B149,'Control de pagos'!D:D),"")</f>
        <v>0</v>
      </c>
      <c r="H149" s="59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60">
        <f t="shared" si="3"/>
        <v>0</v>
      </c>
    </row>
    <row r="150" spans="1:9">
      <c r="A150" s="46" t="s">
        <v>57</v>
      </c>
      <c r="B150" s="47"/>
      <c r="G150" s="59" t="str">
        <f>IF(A150="Plan",SUMIF('Control de pagos'!B:B,Descripción!B150,'Control de pagos'!D:D),"")</f>
        <v/>
      </c>
      <c r="H150" s="59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60" t="str">
        <f t="shared" si="3"/>
        <v/>
      </c>
    </row>
    <row r="151" spans="1:9">
      <c r="A151" s="46" t="s">
        <v>45</v>
      </c>
      <c r="B151" s="48"/>
      <c r="G151" s="59" t="str">
        <f>IF(A151="Plan",SUMIF('Control de pagos'!B:B,Descripción!B151,'Control de pagos'!D:D),"")</f>
        <v/>
      </c>
      <c r="H151" s="59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60" t="str">
        <f t="shared" si="3"/>
        <v/>
      </c>
    </row>
    <row r="152" spans="1:9">
      <c r="A152" s="46" t="s">
        <v>46</v>
      </c>
      <c r="B152" s="48"/>
      <c r="G152" s="59" t="str">
        <f>IF(A152="Plan",SUMIF('Control de pagos'!B:B,Descripción!B152,'Control de pagos'!D:D),"")</f>
        <v/>
      </c>
      <c r="H152" s="59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60" t="str">
        <f t="shared" si="3"/>
        <v/>
      </c>
    </row>
    <row r="153" spans="1:9">
      <c r="A153" s="46" t="s">
        <v>47</v>
      </c>
      <c r="B153" s="49"/>
      <c r="G153" s="59" t="str">
        <f>IF(A153="Plan",SUMIF('Control de pagos'!B:B,Descripción!B153,'Control de pagos'!D:D),"")</f>
        <v/>
      </c>
      <c r="H153" s="59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60" t="str">
        <f t="shared" si="3"/>
        <v/>
      </c>
    </row>
    <row r="154" spans="1:9">
      <c r="G154" s="59" t="str">
        <f>IF(A154="Plan",SUMIF('Control de pagos'!B:B,Descripción!B154,'Control de pagos'!D:D),"")</f>
        <v/>
      </c>
      <c r="H154" s="59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60" t="str">
        <f t="shared" si="3"/>
        <v/>
      </c>
    </row>
    <row r="155" spans="1:9">
      <c r="A155" s="50" t="s">
        <v>48</v>
      </c>
      <c r="B155" s="50" t="s">
        <v>49</v>
      </c>
      <c r="C155" s="50" t="s">
        <v>50</v>
      </c>
      <c r="D155" s="50" t="s">
        <v>51</v>
      </c>
      <c r="E155" s="50"/>
      <c r="G155" s="59" t="str">
        <f>IF(A155="Plan",SUMIF('Control de pagos'!B:B,Descripción!B155,'Control de pagos'!D:D),"")</f>
        <v/>
      </c>
      <c r="H155" s="59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60" t="str">
        <f t="shared" si="3"/>
        <v/>
      </c>
    </row>
    <row r="156" spans="1:9">
      <c r="A156" s="50" t="s">
        <v>52</v>
      </c>
      <c r="B156" s="50"/>
      <c r="C156" s="50"/>
      <c r="D156" s="50"/>
      <c r="E156" s="50"/>
      <c r="G156" s="59" t="str">
        <f>IF(A156="Plan",SUMIF('Control de pagos'!B:B,Descripción!B156,'Control de pagos'!D:D),"")</f>
        <v/>
      </c>
      <c r="H156" s="59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60" t="str">
        <f t="shared" si="3"/>
        <v/>
      </c>
    </row>
    <row r="157" spans="1:9">
      <c r="A157" s="50" t="s">
        <v>53</v>
      </c>
      <c r="B157" s="51"/>
      <c r="C157" s="50"/>
      <c r="D157" s="52"/>
      <c r="E157" s="52"/>
      <c r="G157" s="59" t="str">
        <f>IF(A157="Plan",SUMIF('Control de pagos'!B:B,Descripción!B157,'Control de pagos'!D:D),"")</f>
        <v/>
      </c>
      <c r="H157" s="59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60" t="str">
        <f t="shared" si="3"/>
        <v/>
      </c>
    </row>
    <row r="158" spans="1:9">
      <c r="A158" s="50" t="s">
        <v>54</v>
      </c>
      <c r="B158" s="51"/>
      <c r="C158" s="50"/>
      <c r="D158" s="50"/>
      <c r="E158" s="50"/>
      <c r="G158" s="59" t="str">
        <f>IF(A158="Plan",SUMIF('Control de pagos'!B:B,Descripción!B158,'Control de pagos'!D:D),"")</f>
        <v/>
      </c>
      <c r="H158" s="59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60" t="str">
        <f t="shared" si="3"/>
        <v/>
      </c>
    </row>
    <row r="159" spans="1:9">
      <c r="A159" s="50" t="s">
        <v>55</v>
      </c>
      <c r="B159" s="51"/>
      <c r="C159" s="50"/>
      <c r="D159" s="50"/>
      <c r="E159" s="50"/>
      <c r="G159" s="59" t="str">
        <f>IF(A159="Plan",SUMIF('Control de pagos'!B:B,Descripción!B159,'Control de pagos'!D:D),"")</f>
        <v/>
      </c>
      <c r="H159" s="59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60" t="str">
        <f t="shared" si="3"/>
        <v/>
      </c>
    </row>
    <row r="160" spans="1:9">
      <c r="A160" s="50" t="s">
        <v>56</v>
      </c>
      <c r="B160" s="51"/>
      <c r="C160" s="50"/>
      <c r="D160" s="50"/>
      <c r="E160" s="50"/>
      <c r="G160" s="59" t="str">
        <f>IF(A160="Plan",SUMIF('Control de pagos'!B:B,Descripción!B160,'Control de pagos'!D:D),"")</f>
        <v/>
      </c>
      <c r="H160" s="59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60" t="str">
        <f t="shared" si="3"/>
        <v/>
      </c>
    </row>
    <row r="161" spans="7:9">
      <c r="G161" s="59" t="str">
        <f>IF(A161="Plan",SUMIF('Control de pagos'!B:B,Descripción!B161,'Control de pagos'!D:D),"")</f>
        <v/>
      </c>
      <c r="H161" s="59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60" t="str">
        <f t="shared" si="3"/>
        <v/>
      </c>
    </row>
    <row r="162" spans="7:9">
      <c r="G162" s="59" t="str">
        <f>IF(A162="Plan",SUMIF('Control de pagos'!B:B,Descripción!B162,'Control de pagos'!D:D),"")</f>
        <v/>
      </c>
      <c r="H162" s="59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60" t="str">
        <f t="shared" si="3"/>
        <v/>
      </c>
    </row>
    <row r="163" spans="7:9">
      <c r="G163" s="59" t="str">
        <f>IF(A163="Plan",SUMIF('Control de pagos'!B:B,Descripción!B163,'Control de pagos'!D:D),"")</f>
        <v/>
      </c>
      <c r="H163" s="59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60" t="str">
        <f t="shared" si="3"/>
        <v/>
      </c>
    </row>
    <row r="164" spans="7:9">
      <c r="G164" s="59" t="str">
        <f>IF(A164="Plan",SUMIF('Control de pagos'!B:B,Descripción!B164,'Control de pagos'!D:D),"")</f>
        <v/>
      </c>
      <c r="H164" s="59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60" t="str">
        <f t="shared" si="3"/>
        <v/>
      </c>
    </row>
    <row r="165" spans="7:9">
      <c r="G165" s="59" t="str">
        <f>IF(A165="Plan",SUMIF('Control de pagos'!B:B,Descripción!B165,'Control de pagos'!D:D),"")</f>
        <v/>
      </c>
      <c r="H165" s="59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60" t="str">
        <f t="shared" si="3"/>
        <v/>
      </c>
    </row>
    <row r="166" spans="7:9">
      <c r="G166" s="59" t="str">
        <f>IF(A166="Plan",SUMIF('Control de pagos'!B:B,Descripción!B166,'Control de pagos'!D:D),"")</f>
        <v/>
      </c>
      <c r="H166" s="59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60" t="str">
        <f t="shared" si="3"/>
        <v/>
      </c>
    </row>
    <row r="167" spans="7:9">
      <c r="G167" s="59" t="str">
        <f>IF(A167="Plan",SUMIF('Control de pagos'!B:B,Descripción!B167,'Control de pagos'!D:D),"")</f>
        <v/>
      </c>
      <c r="H167" s="59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60" t="str">
        <f t="shared" si="3"/>
        <v/>
      </c>
    </row>
    <row r="168" spans="7:9">
      <c r="G168" s="59" t="str">
        <f>IF(A168="Plan",SUMIF('Control de pagos'!B:B,Descripción!B168,'Control de pagos'!D:D),"")</f>
        <v/>
      </c>
      <c r="H168" s="59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60" t="str">
        <f t="shared" si="3"/>
        <v/>
      </c>
    </row>
    <row r="169" spans="7:9">
      <c r="G169" s="59" t="str">
        <f>IF(A169="Plan",SUMIF('Control de pagos'!B:B,Descripción!B169,'Control de pagos'!D:D),"")</f>
        <v/>
      </c>
      <c r="H169" s="59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60" t="str">
        <f t="shared" si="3"/>
        <v/>
      </c>
    </row>
    <row r="170" spans="7:9">
      <c r="G170" s="59" t="str">
        <f>IF(A170="Plan",SUMIF('Control de pagos'!B:B,Descripción!B170,'Control de pagos'!D:D),"")</f>
        <v/>
      </c>
      <c r="H170" s="59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60" t="str">
        <f t="shared" si="3"/>
        <v/>
      </c>
    </row>
    <row r="171" spans="7:9">
      <c r="G171" s="59" t="str">
        <f>IF(A171="Plan",SUMIF('Control de pagos'!B:B,Descripción!B171,'Control de pagos'!D:D),"")</f>
        <v/>
      </c>
      <c r="H171" s="59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60" t="str">
        <f t="shared" si="3"/>
        <v/>
      </c>
    </row>
    <row r="172" spans="7:9">
      <c r="G172" s="59" t="str">
        <f>IF(A172="Plan",SUMIF('Control de pagos'!B:B,Descripción!B172,'Control de pagos'!D:D),"")</f>
        <v/>
      </c>
      <c r="H172" s="59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60" t="str">
        <f t="shared" si="3"/>
        <v/>
      </c>
    </row>
    <row r="173" spans="7:9">
      <c r="G173" s="59" t="str">
        <f>IF(A173="Plan",SUMIF('Control de pagos'!B:B,Descripción!B173,'Control de pagos'!D:D),"")</f>
        <v/>
      </c>
      <c r="H173" s="59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60" t="str">
        <f t="shared" si="3"/>
        <v/>
      </c>
    </row>
    <row r="174" spans="7:9">
      <c r="G174" s="59" t="str">
        <f>IF(A174="Plan",SUMIF('Control de pagos'!B:B,Descripción!B174,'Control de pagos'!D:D),"")</f>
        <v/>
      </c>
      <c r="H174" s="59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60" t="str">
        <f t="shared" si="3"/>
        <v/>
      </c>
    </row>
    <row r="175" spans="7:9">
      <c r="G175" s="59" t="str">
        <f>IF(A175="Plan",SUMIF('Control de pagos'!B:B,Descripción!B175,'Control de pagos'!D:D),"")</f>
        <v/>
      </c>
      <c r="H175" s="59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60" t="str">
        <f t="shared" si="3"/>
        <v/>
      </c>
    </row>
    <row r="176" spans="7:9">
      <c r="G176" s="59" t="str">
        <f>IF(A176="Plan",SUMIF('Control de pagos'!B:B,Descripción!B176,'Control de pagos'!D:D),"")</f>
        <v/>
      </c>
      <c r="H176" s="59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60" t="str">
        <f t="shared" si="3"/>
        <v/>
      </c>
    </row>
    <row r="177" spans="7:9">
      <c r="G177" s="59" t="str">
        <f>IF(A177="Plan",SUMIF('Control de pagos'!B:B,Descripción!B177,'Control de pagos'!D:D),"")</f>
        <v/>
      </c>
      <c r="H177" s="59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60" t="str">
        <f t="shared" si="3"/>
        <v/>
      </c>
    </row>
    <row r="178" spans="7:9">
      <c r="G178" s="59" t="str">
        <f>IF(A178="Plan",SUMIF('Control de pagos'!B:B,Descripción!B178,'Control de pagos'!D:D),"")</f>
        <v/>
      </c>
      <c r="H178" s="59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60" t="str">
        <f t="shared" si="3"/>
        <v/>
      </c>
    </row>
    <row r="179" spans="7:9">
      <c r="G179" s="59" t="str">
        <f>IF(A179="Plan",SUMIF('Control de pagos'!B:B,Descripción!B179,'Control de pagos'!D:D),"")</f>
        <v/>
      </c>
      <c r="H179" s="59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60" t="str">
        <f t="shared" si="3"/>
        <v/>
      </c>
    </row>
    <row r="180" spans="7:9">
      <c r="G180" s="59" t="str">
        <f>IF(A180="Plan",SUMIF('Control de pagos'!B:B,Descripción!B180,'Control de pagos'!D:D),"")</f>
        <v/>
      </c>
      <c r="H180" s="59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60" t="str">
        <f t="shared" si="3"/>
        <v/>
      </c>
    </row>
    <row r="181" spans="7:9">
      <c r="G181" s="59" t="str">
        <f>IF(A181="Plan",SUMIF('Control de pagos'!B:B,Descripción!B181,'Control de pagos'!D:D),"")</f>
        <v/>
      </c>
      <c r="H181" s="59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60" t="str">
        <f t="shared" si="3"/>
        <v/>
      </c>
    </row>
    <row r="182" spans="7:9">
      <c r="G182" s="59" t="str">
        <f>IF(A182="Plan",SUMIF('Control de pagos'!B:B,Descripción!B182,'Control de pagos'!D:D),"")</f>
        <v/>
      </c>
      <c r="H182" s="59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60" t="str">
        <f t="shared" si="3"/>
        <v/>
      </c>
    </row>
    <row r="183" spans="7:9">
      <c r="G183" s="59" t="str">
        <f>IF(A183="Plan",SUMIF('Control de pagos'!B:B,Descripción!B183,'Control de pagos'!D:D),"")</f>
        <v/>
      </c>
      <c r="H183" s="59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60" t="str">
        <f t="shared" si="3"/>
        <v/>
      </c>
    </row>
    <row r="184" spans="7:9">
      <c r="G184" s="59" t="str">
        <f>IF(A184="Plan",SUMIF('Control de pagos'!B:B,Descripción!B184,'Control de pagos'!D:D),"")</f>
        <v/>
      </c>
      <c r="H184" s="59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60" t="str">
        <f t="shared" si="3"/>
        <v/>
      </c>
    </row>
    <row r="185" spans="7:9">
      <c r="G185" s="59" t="str">
        <f>IF(A185="Plan",SUMIF('Control de pagos'!B:B,Descripción!B185,'Control de pagos'!D:D),"")</f>
        <v/>
      </c>
      <c r="H185" s="59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60" t="str">
        <f t="shared" si="3"/>
        <v/>
      </c>
    </row>
    <row r="186" spans="7:9">
      <c r="G186" s="59" t="str">
        <f>IF(A186="Plan",SUMIF('Control de pagos'!B:B,Descripción!B186,'Control de pagos'!D:D),"")</f>
        <v/>
      </c>
      <c r="H186" s="59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60" t="str">
        <f t="shared" si="3"/>
        <v/>
      </c>
    </row>
    <row r="187" spans="7:9">
      <c r="G187" s="59" t="str">
        <f>IF(A187="Plan",SUMIF('Control de pagos'!B:B,Descripción!B187,'Control de pagos'!D:D),"")</f>
        <v/>
      </c>
      <c r="H187" s="59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60" t="str">
        <f t="shared" si="3"/>
        <v/>
      </c>
    </row>
    <row r="188" spans="7:9">
      <c r="G188" s="59" t="str">
        <f>IF(A188="Plan",SUMIF('Control de pagos'!B:B,Descripción!B188,'Control de pagos'!D:D),"")</f>
        <v/>
      </c>
      <c r="H188" s="59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60" t="str">
        <f t="shared" si="3"/>
        <v/>
      </c>
    </row>
    <row r="189" spans="7:9">
      <c r="G189" s="59" t="str">
        <f>IF(A189="Plan",SUMIF('Control de pagos'!B:B,Descripción!B189,'Control de pagos'!D:D),"")</f>
        <v/>
      </c>
      <c r="H189" s="59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60" t="str">
        <f t="shared" si="3"/>
        <v/>
      </c>
    </row>
    <row r="190" spans="7:9">
      <c r="G190" s="59" t="str">
        <f>IF(A190="Plan",SUMIF('Control de pagos'!B:B,Descripción!B190,'Control de pagos'!D:D),"")</f>
        <v/>
      </c>
      <c r="H190" s="59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60" t="str">
        <f t="shared" si="3"/>
        <v/>
      </c>
    </row>
    <row r="191" spans="7:9">
      <c r="G191" s="59" t="str">
        <f>IF(A191="Plan",SUMIF('Control de pagos'!B:B,Descripción!B191,'Control de pagos'!D:D),"")</f>
        <v/>
      </c>
      <c r="H191" s="59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60" t="str">
        <f t="shared" si="3"/>
        <v/>
      </c>
    </row>
    <row r="192" spans="7:9">
      <c r="G192" s="59" t="str">
        <f>IF(A192="Plan",SUMIF('Control de pagos'!B:B,Descripción!B192,'Control de pagos'!D:D),"")</f>
        <v/>
      </c>
      <c r="H192" s="59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60" t="str">
        <f t="shared" si="3"/>
        <v/>
      </c>
    </row>
    <row r="193" spans="7:9">
      <c r="G193" s="59" t="str">
        <f>IF(A193="Plan",SUMIF('Control de pagos'!B:B,Descripción!B193,'Control de pagos'!D:D),"")</f>
        <v/>
      </c>
      <c r="H193" s="59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60" t="str">
        <f t="shared" si="3"/>
        <v/>
      </c>
    </row>
    <row r="194" spans="7:9">
      <c r="G194" s="59" t="str">
        <f>IF(A194="Plan",SUMIF('Control de pagos'!B:B,Descripción!B194,'Control de pagos'!D:D),"")</f>
        <v/>
      </c>
      <c r="H194" s="59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60" t="str">
        <f t="shared" si="3"/>
        <v/>
      </c>
    </row>
    <row r="195" spans="7:9">
      <c r="G195" s="59" t="str">
        <f>IF(A195="Plan",SUMIF('Control de pagos'!B:B,Descripción!B195,'Control de pagos'!D:D),"")</f>
        <v/>
      </c>
      <c r="H195" s="59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60" t="str">
        <f t="shared" si="3"/>
        <v/>
      </c>
    </row>
    <row r="196" spans="7:9">
      <c r="G196" s="59" t="str">
        <f>IF(A196="Plan",SUMIF('Control de pagos'!B:B,Descripción!B196,'Control de pagos'!D:D),"")</f>
        <v/>
      </c>
      <c r="H196" s="59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60" t="str">
        <f t="shared" si="3"/>
        <v/>
      </c>
    </row>
    <row r="197" spans="7:9">
      <c r="G197" s="59" t="str">
        <f>IF(A197="Plan",SUMIF('Control de pagos'!B:B,Descripción!B197,'Control de pagos'!D:D),"")</f>
        <v/>
      </c>
      <c r="H197" s="59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60" t="str">
        <f t="shared" si="3"/>
        <v/>
      </c>
    </row>
    <row r="198" spans="7:9">
      <c r="G198" s="59" t="str">
        <f>IF(A198="Plan",SUMIF('Control de pagos'!B:B,Descripción!B198,'Control de pagos'!D:D),"")</f>
        <v/>
      </c>
      <c r="H198" s="59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60" t="str">
        <f t="shared" si="3"/>
        <v/>
      </c>
    </row>
    <row r="199" spans="7:9">
      <c r="G199" s="59" t="str">
        <f>IF(A199="Plan",SUMIF('Control de pagos'!B:B,Descripción!B199,'Control de pagos'!D:D),"")</f>
        <v/>
      </c>
      <c r="H199" s="59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60" t="str">
        <f t="shared" si="3"/>
        <v/>
      </c>
    </row>
    <row r="200" spans="7:9">
      <c r="G200" s="59" t="str">
        <f>IF(A200="Plan",SUMIF('Control de pagos'!B:B,Descripción!B200,'Control de pagos'!D:D),"")</f>
        <v/>
      </c>
      <c r="H200" s="59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60" t="str">
        <f t="shared" si="3"/>
        <v/>
      </c>
    </row>
    <row r="201" spans="7:9">
      <c r="G201" s="59" t="str">
        <f>IF(A201="Plan",SUMIF('Control de pagos'!B:B,Descripción!B201,'Control de pagos'!D:D),"")</f>
        <v/>
      </c>
      <c r="H201" s="59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60" t="str">
        <f t="shared" si="3"/>
        <v/>
      </c>
    </row>
    <row r="202" spans="7:9">
      <c r="G202" s="59" t="str">
        <f>IF(A202="Plan",SUMIF('Control de pagos'!B:B,Descripción!B202,'Control de pagos'!D:D),"")</f>
        <v/>
      </c>
      <c r="H202" s="59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60" t="str">
        <f t="shared" si="3"/>
        <v/>
      </c>
    </row>
    <row r="203" spans="7:9">
      <c r="G203" s="59" t="str">
        <f>IF(A203="Plan",SUMIF('Control de pagos'!B:B,Descripción!B203,'Control de pagos'!D:D),"")</f>
        <v/>
      </c>
      <c r="H203" s="59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60" t="str">
        <f t="shared" si="3"/>
        <v/>
      </c>
    </row>
    <row r="204" spans="7:9">
      <c r="G204" s="59" t="str">
        <f>IF(A204="Plan",SUMIF('Control de pagos'!B:B,Descripción!B204,'Control de pagos'!D:D),"")</f>
        <v/>
      </c>
      <c r="H204" s="59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60" t="str">
        <f t="shared" si="3"/>
        <v/>
      </c>
    </row>
    <row r="205" spans="7:9">
      <c r="G205" s="59" t="str">
        <f>IF(A205="Plan",SUMIF('Control de pagos'!B:B,Descripción!B205,'Control de pagos'!D:D),"")</f>
        <v/>
      </c>
      <c r="H205" s="59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60" t="str">
        <f t="shared" si="3"/>
        <v/>
      </c>
    </row>
    <row r="206" spans="7:9">
      <c r="G206" s="59" t="str">
        <f>IF(A206="Plan",SUMIF('Control de pagos'!B:B,Descripción!B206,'Control de pagos'!D:D),"")</f>
        <v/>
      </c>
      <c r="H206" s="59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60" t="str">
        <f t="shared" si="3"/>
        <v/>
      </c>
    </row>
    <row r="207" spans="7:9">
      <c r="G207" s="59" t="str">
        <f>IF(A207="Plan",SUMIF('Control de pagos'!B:B,Descripción!B207,'Control de pagos'!D:D),"")</f>
        <v/>
      </c>
      <c r="H207" s="59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60" t="str">
        <f t="shared" si="3"/>
        <v/>
      </c>
    </row>
    <row r="208" spans="7:9">
      <c r="G208" s="59" t="str">
        <f>IF(A208="Plan",SUMIF('Control de pagos'!B:B,Descripción!B208,'Control de pagos'!D:D),"")</f>
        <v/>
      </c>
      <c r="H208" s="59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60" t="str">
        <f t="shared" si="3"/>
        <v/>
      </c>
    </row>
    <row r="209" spans="7:9">
      <c r="G209" s="59" t="str">
        <f>IF(A209="Plan",SUMIF('Control de pagos'!B:B,Descripción!B209,'Control de pagos'!D:D),"")</f>
        <v/>
      </c>
      <c r="H209" s="59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60" t="str">
        <f t="shared" si="3"/>
        <v/>
      </c>
    </row>
    <row r="210" spans="7:9">
      <c r="G210" s="59" t="str">
        <f>IF(A210="Plan",SUMIF('Control de pagos'!B:B,Descripción!B210,'Control de pagos'!D:D),"")</f>
        <v/>
      </c>
      <c r="H210" s="59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60" t="str">
        <f t="shared" si="3"/>
        <v/>
      </c>
    </row>
    <row r="211" spans="7:9">
      <c r="G211" s="59" t="str">
        <f>IF(A211="Plan",SUMIF('Control de pagos'!B:B,Descripción!B211,'Control de pagos'!D:D),"")</f>
        <v/>
      </c>
      <c r="H211" s="59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60" t="str">
        <f t="shared" si="3"/>
        <v/>
      </c>
    </row>
    <row r="212" spans="7:9">
      <c r="G212" s="59" t="str">
        <f>IF(A212="Plan",SUMIF('Control de pagos'!B:B,Descripción!B212,'Control de pagos'!D:D),"")</f>
        <v/>
      </c>
      <c r="H212" s="59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60" t="str">
        <f t="shared" ref="I212:I275" si="4">IF(G212="","",G212-H212)</f>
        <v/>
      </c>
    </row>
    <row r="213" spans="7:9">
      <c r="G213" s="59" t="str">
        <f>IF(A213="Plan",SUMIF('Control de pagos'!B:B,Descripción!B213,'Control de pagos'!D:D),"")</f>
        <v/>
      </c>
      <c r="H213" s="59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60" t="str">
        <f t="shared" si="4"/>
        <v/>
      </c>
    </row>
    <row r="214" spans="7:9">
      <c r="G214" s="59" t="str">
        <f>IF(A214="Plan",SUMIF('Control de pagos'!B:B,Descripción!B214,'Control de pagos'!D:D),"")</f>
        <v/>
      </c>
      <c r="H214" s="59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60" t="str">
        <f t="shared" si="4"/>
        <v/>
      </c>
    </row>
    <row r="215" spans="7:9">
      <c r="G215" s="59" t="str">
        <f>IF(A215="Plan",SUMIF('Control de pagos'!B:B,Descripción!B215,'Control de pagos'!D:D),"")</f>
        <v/>
      </c>
      <c r="H215" s="59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60" t="str">
        <f t="shared" si="4"/>
        <v/>
      </c>
    </row>
    <row r="216" spans="7:9">
      <c r="G216" s="59" t="str">
        <f>IF(A216="Plan",SUMIF('Control de pagos'!B:B,Descripción!B216,'Control de pagos'!D:D),"")</f>
        <v/>
      </c>
      <c r="H216" s="59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60" t="str">
        <f t="shared" si="4"/>
        <v/>
      </c>
    </row>
    <row r="217" spans="7:9">
      <c r="G217" s="59" t="str">
        <f>IF(A217="Plan",SUMIF('Control de pagos'!B:B,Descripción!B217,'Control de pagos'!D:D),"")</f>
        <v/>
      </c>
      <c r="H217" s="59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60" t="str">
        <f t="shared" si="4"/>
        <v/>
      </c>
    </row>
    <row r="218" spans="7:9">
      <c r="G218" s="59" t="str">
        <f>IF(A218="Plan",SUMIF('Control de pagos'!B:B,Descripción!B218,'Control de pagos'!D:D),"")</f>
        <v/>
      </c>
      <c r="H218" s="59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60" t="str">
        <f t="shared" si="4"/>
        <v/>
      </c>
    </row>
    <row r="219" spans="7:9">
      <c r="G219" s="59" t="str">
        <f>IF(A219="Plan",SUMIF('Control de pagos'!B:B,Descripción!B219,'Control de pagos'!D:D),"")</f>
        <v/>
      </c>
      <c r="H219" s="59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60" t="str">
        <f t="shared" si="4"/>
        <v/>
      </c>
    </row>
    <row r="220" spans="7:9">
      <c r="G220" s="59" t="str">
        <f>IF(A220="Plan",SUMIF('Control de pagos'!B:B,Descripción!B220,'Control de pagos'!D:D),"")</f>
        <v/>
      </c>
      <c r="H220" s="59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60" t="str">
        <f t="shared" si="4"/>
        <v/>
      </c>
    </row>
    <row r="221" spans="7:9">
      <c r="G221" s="59" t="str">
        <f>IF(A221="Plan",SUMIF('Control de pagos'!B:B,Descripción!B221,'Control de pagos'!D:D),"")</f>
        <v/>
      </c>
      <c r="H221" s="59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60" t="str">
        <f t="shared" si="4"/>
        <v/>
      </c>
    </row>
    <row r="222" spans="7:9">
      <c r="G222" s="59" t="str">
        <f>IF(A222="Plan",SUMIF('Control de pagos'!B:B,Descripción!B222,'Control de pagos'!D:D),"")</f>
        <v/>
      </c>
      <c r="H222" s="59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60" t="str">
        <f t="shared" si="4"/>
        <v/>
      </c>
    </row>
    <row r="223" spans="7:9">
      <c r="G223" s="59" t="str">
        <f>IF(A223="Plan",SUMIF('Control de pagos'!B:B,Descripción!B223,'Control de pagos'!D:D),"")</f>
        <v/>
      </c>
      <c r="H223" s="59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60" t="str">
        <f t="shared" si="4"/>
        <v/>
      </c>
    </row>
    <row r="224" spans="7:9">
      <c r="G224" s="59" t="str">
        <f>IF(A224="Plan",SUMIF('Control de pagos'!B:B,Descripción!B224,'Control de pagos'!D:D),"")</f>
        <v/>
      </c>
      <c r="H224" s="59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60" t="str">
        <f t="shared" si="4"/>
        <v/>
      </c>
    </row>
    <row r="225" spans="7:9">
      <c r="G225" s="59" t="str">
        <f>IF(A225="Plan",SUMIF('Control de pagos'!B:B,Descripción!B225,'Control de pagos'!D:D),"")</f>
        <v/>
      </c>
      <c r="H225" s="59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60" t="str">
        <f t="shared" si="4"/>
        <v/>
      </c>
    </row>
    <row r="226" spans="7:9">
      <c r="G226" s="59" t="str">
        <f>IF(A226="Plan",SUMIF('Control de pagos'!B:B,Descripción!B226,'Control de pagos'!D:D),"")</f>
        <v/>
      </c>
      <c r="H226" s="59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60" t="str">
        <f t="shared" si="4"/>
        <v/>
      </c>
    </row>
    <row r="227" spans="7:9">
      <c r="G227" s="59" t="str">
        <f>IF(A227="Plan",SUMIF('Control de pagos'!B:B,Descripción!B227,'Control de pagos'!D:D),"")</f>
        <v/>
      </c>
      <c r="H227" s="59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60" t="str">
        <f t="shared" si="4"/>
        <v/>
      </c>
    </row>
    <row r="228" spans="7:9">
      <c r="G228" s="59" t="str">
        <f>IF(A228="Plan",SUMIF('Control de pagos'!B:B,Descripción!B228,'Control de pagos'!D:D),"")</f>
        <v/>
      </c>
      <c r="H228" s="59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60" t="str">
        <f t="shared" si="4"/>
        <v/>
      </c>
    </row>
    <row r="229" spans="7:9">
      <c r="G229" s="59" t="str">
        <f>IF(A229="Plan",SUMIF('Control de pagos'!B:B,Descripción!B229,'Control de pagos'!D:D),"")</f>
        <v/>
      </c>
      <c r="H229" s="59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60" t="str">
        <f t="shared" si="4"/>
        <v/>
      </c>
    </row>
    <row r="230" spans="7:9">
      <c r="G230" s="59" t="str">
        <f>IF(A230="Plan",SUMIF('Control de pagos'!B:B,Descripción!B230,'Control de pagos'!D:D),"")</f>
        <v/>
      </c>
      <c r="H230" s="59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60" t="str">
        <f t="shared" si="4"/>
        <v/>
      </c>
    </row>
    <row r="231" spans="7:9">
      <c r="G231" s="59" t="str">
        <f>IF(A231="Plan",SUMIF('Control de pagos'!B:B,Descripción!B231,'Control de pagos'!D:D),"")</f>
        <v/>
      </c>
      <c r="H231" s="59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60" t="str">
        <f t="shared" si="4"/>
        <v/>
      </c>
    </row>
    <row r="232" spans="7:9">
      <c r="G232" s="59" t="str">
        <f>IF(A232="Plan",SUMIF('Control de pagos'!B:B,Descripción!B232,'Control de pagos'!D:D),"")</f>
        <v/>
      </c>
      <c r="H232" s="59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60" t="str">
        <f t="shared" si="4"/>
        <v/>
      </c>
    </row>
    <row r="233" spans="7:9">
      <c r="G233" s="59" t="str">
        <f>IF(A233="Plan",SUMIF('Control de pagos'!B:B,Descripción!B233,'Control de pagos'!D:D),"")</f>
        <v/>
      </c>
      <c r="H233" s="59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60" t="str">
        <f t="shared" si="4"/>
        <v/>
      </c>
    </row>
    <row r="234" spans="7:9">
      <c r="G234" s="59" t="str">
        <f>IF(A234="Plan",SUMIF('Control de pagos'!B:B,Descripción!B234,'Control de pagos'!D:D),"")</f>
        <v/>
      </c>
      <c r="H234" s="59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60" t="str">
        <f t="shared" si="4"/>
        <v/>
      </c>
    </row>
    <row r="235" spans="7:9">
      <c r="G235" s="59" t="str">
        <f>IF(A235="Plan",SUMIF('Control de pagos'!B:B,Descripción!B235,'Control de pagos'!D:D),"")</f>
        <v/>
      </c>
      <c r="H235" s="59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60" t="str">
        <f t="shared" si="4"/>
        <v/>
      </c>
    </row>
    <row r="236" spans="7:9">
      <c r="G236" s="59" t="str">
        <f>IF(A236="Plan",SUMIF('Control de pagos'!B:B,Descripción!B236,'Control de pagos'!D:D),"")</f>
        <v/>
      </c>
      <c r="H236" s="59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60" t="str">
        <f t="shared" si="4"/>
        <v/>
      </c>
    </row>
    <row r="237" spans="7:9">
      <c r="G237" s="59" t="str">
        <f>IF(A237="Plan",SUMIF('Control de pagos'!B:B,Descripción!B237,'Control de pagos'!D:D),"")</f>
        <v/>
      </c>
      <c r="H237" s="59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60" t="str">
        <f t="shared" si="4"/>
        <v/>
      </c>
    </row>
    <row r="238" spans="7:9">
      <c r="G238" s="59" t="str">
        <f>IF(A238="Plan",SUMIF('Control de pagos'!B:B,Descripción!B238,'Control de pagos'!D:D),"")</f>
        <v/>
      </c>
      <c r="H238" s="59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60" t="str">
        <f t="shared" si="4"/>
        <v/>
      </c>
    </row>
    <row r="239" spans="7:9">
      <c r="G239" s="59" t="str">
        <f>IF(A239="Plan",SUMIF('Control de pagos'!B:B,Descripción!B239,'Control de pagos'!D:D),"")</f>
        <v/>
      </c>
      <c r="H239" s="59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60" t="str">
        <f t="shared" si="4"/>
        <v/>
      </c>
    </row>
    <row r="240" spans="7:9">
      <c r="G240" s="59" t="str">
        <f>IF(A240="Plan",SUMIF('Control de pagos'!B:B,Descripción!B240,'Control de pagos'!D:D),"")</f>
        <v/>
      </c>
      <c r="H240" s="59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60" t="str">
        <f t="shared" si="4"/>
        <v/>
      </c>
    </row>
    <row r="241" spans="7:9">
      <c r="G241" s="59" t="str">
        <f>IF(A241="Plan",SUMIF('Control de pagos'!B:B,Descripción!B241,'Control de pagos'!D:D),"")</f>
        <v/>
      </c>
      <c r="H241" s="59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60" t="str">
        <f t="shared" si="4"/>
        <v/>
      </c>
    </row>
    <row r="242" spans="7:9">
      <c r="G242" s="59" t="str">
        <f>IF(A242="Plan",SUMIF('Control de pagos'!B:B,Descripción!B242,'Control de pagos'!D:D),"")</f>
        <v/>
      </c>
      <c r="H242" s="59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60" t="str">
        <f t="shared" si="4"/>
        <v/>
      </c>
    </row>
    <row r="243" spans="7:9">
      <c r="G243" s="59" t="str">
        <f>IF(A243="Plan",SUMIF('Control de pagos'!B:B,Descripción!B243,'Control de pagos'!D:D),"")</f>
        <v/>
      </c>
      <c r="H243" s="59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60" t="str">
        <f t="shared" si="4"/>
        <v/>
      </c>
    </row>
    <row r="244" spans="7:9">
      <c r="G244" s="59" t="str">
        <f>IF(A244="Plan",SUMIF('Control de pagos'!B:B,Descripción!B244,'Control de pagos'!D:D),"")</f>
        <v/>
      </c>
      <c r="H244" s="59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60" t="str">
        <f t="shared" si="4"/>
        <v/>
      </c>
    </row>
    <row r="245" spans="7:9">
      <c r="G245" s="59" t="str">
        <f>IF(A245="Plan",SUMIF('Control de pagos'!B:B,Descripción!B245,'Control de pagos'!D:D),"")</f>
        <v/>
      </c>
      <c r="H245" s="59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60" t="str">
        <f t="shared" si="4"/>
        <v/>
      </c>
    </row>
    <row r="246" spans="7:9">
      <c r="G246" s="59" t="str">
        <f>IF(A246="Plan",SUMIF('Control de pagos'!B:B,Descripción!B246,'Control de pagos'!D:D),"")</f>
        <v/>
      </c>
      <c r="H246" s="59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60" t="str">
        <f t="shared" si="4"/>
        <v/>
      </c>
    </row>
    <row r="247" spans="7:9">
      <c r="G247" s="59" t="str">
        <f>IF(A247="Plan",SUMIF('Control de pagos'!B:B,Descripción!B247,'Control de pagos'!D:D),"")</f>
        <v/>
      </c>
      <c r="H247" s="59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60" t="str">
        <f t="shared" si="4"/>
        <v/>
      </c>
    </row>
    <row r="248" spans="7:9">
      <c r="G248" s="59" t="str">
        <f>IF(A248="Plan",SUMIF('Control de pagos'!B:B,Descripción!B248,'Control de pagos'!D:D),"")</f>
        <v/>
      </c>
      <c r="H248" s="59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60" t="str">
        <f t="shared" si="4"/>
        <v/>
      </c>
    </row>
    <row r="249" spans="7:9">
      <c r="G249" s="59" t="str">
        <f>IF(A249="Plan",SUMIF('Control de pagos'!B:B,Descripción!B249,'Control de pagos'!D:D),"")</f>
        <v/>
      </c>
      <c r="H249" s="59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60" t="str">
        <f t="shared" si="4"/>
        <v/>
      </c>
    </row>
    <row r="250" spans="7:9">
      <c r="G250" s="59" t="str">
        <f>IF(A250="Plan",SUMIF('Control de pagos'!B:B,Descripción!B250,'Control de pagos'!D:D),"")</f>
        <v/>
      </c>
      <c r="H250" s="59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60" t="str">
        <f t="shared" si="4"/>
        <v/>
      </c>
    </row>
    <row r="251" spans="7:9">
      <c r="G251" s="59" t="str">
        <f>IF(A251="Plan",SUMIF('Control de pagos'!B:B,Descripción!B251,'Control de pagos'!D:D),"")</f>
        <v/>
      </c>
      <c r="H251" s="59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60" t="str">
        <f t="shared" si="4"/>
        <v/>
      </c>
    </row>
    <row r="252" spans="7:9">
      <c r="G252" s="59" t="str">
        <f>IF(A252="Plan",SUMIF('Control de pagos'!B:B,Descripción!B252,'Control de pagos'!D:D),"")</f>
        <v/>
      </c>
      <c r="H252" s="59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60" t="str">
        <f t="shared" si="4"/>
        <v/>
      </c>
    </row>
    <row r="253" spans="7:9">
      <c r="G253" s="59" t="str">
        <f>IF(A253="Plan",SUMIF('Control de pagos'!B:B,Descripción!B253,'Control de pagos'!D:D),"")</f>
        <v/>
      </c>
      <c r="H253" s="59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60" t="str">
        <f t="shared" si="4"/>
        <v/>
      </c>
    </row>
    <row r="254" spans="7:9">
      <c r="G254" s="59" t="str">
        <f>IF(A254="Plan",SUMIF('Control de pagos'!B:B,Descripción!B254,'Control de pagos'!D:D),"")</f>
        <v/>
      </c>
      <c r="H254" s="59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60" t="str">
        <f t="shared" si="4"/>
        <v/>
      </c>
    </row>
    <row r="255" spans="7:9">
      <c r="G255" s="59" t="str">
        <f>IF(A255="Plan",SUMIF('Control de pagos'!B:B,Descripción!B255,'Control de pagos'!D:D),"")</f>
        <v/>
      </c>
      <c r="H255" s="59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60" t="str">
        <f t="shared" si="4"/>
        <v/>
      </c>
    </row>
    <row r="256" spans="7:9">
      <c r="G256" s="59" t="str">
        <f>IF(A256="Plan",SUMIF('Control de pagos'!B:B,Descripción!B256,'Control de pagos'!D:D),"")</f>
        <v/>
      </c>
      <c r="H256" s="59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60" t="str">
        <f t="shared" si="4"/>
        <v/>
      </c>
    </row>
    <row r="257" spans="7:9">
      <c r="G257" s="59" t="str">
        <f>IF(A257="Plan",SUMIF('Control de pagos'!B:B,Descripción!B257,'Control de pagos'!D:D),"")</f>
        <v/>
      </c>
      <c r="H257" s="59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60" t="str">
        <f t="shared" si="4"/>
        <v/>
      </c>
    </row>
    <row r="258" spans="7:9">
      <c r="G258" s="59" t="str">
        <f>IF(A258="Plan",SUMIF('Control de pagos'!B:B,Descripción!B258,'Control de pagos'!D:D),"")</f>
        <v/>
      </c>
      <c r="H258" s="59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60" t="str">
        <f t="shared" si="4"/>
        <v/>
      </c>
    </row>
    <row r="259" spans="7:9">
      <c r="G259" s="59" t="str">
        <f>IF(A259="Plan",SUMIF('Control de pagos'!B:B,Descripción!B259,'Control de pagos'!D:D),"")</f>
        <v/>
      </c>
      <c r="H259" s="59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60" t="str">
        <f t="shared" si="4"/>
        <v/>
      </c>
    </row>
    <row r="260" spans="7:9">
      <c r="G260" s="59" t="str">
        <f>IF(A260="Plan",SUMIF('Control de pagos'!B:B,Descripción!B260,'Control de pagos'!D:D),"")</f>
        <v/>
      </c>
      <c r="H260" s="59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60" t="str">
        <f t="shared" si="4"/>
        <v/>
      </c>
    </row>
    <row r="261" spans="7:9">
      <c r="G261" s="59" t="str">
        <f>IF(A261="Plan",SUMIF('Control de pagos'!B:B,Descripción!B261,'Control de pagos'!D:D),"")</f>
        <v/>
      </c>
      <c r="H261" s="59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60" t="str">
        <f t="shared" si="4"/>
        <v/>
      </c>
    </row>
    <row r="262" spans="7:9">
      <c r="G262" s="59" t="str">
        <f>IF(A262="Plan",SUMIF('Control de pagos'!B:B,Descripción!B262,'Control de pagos'!D:D),"")</f>
        <v/>
      </c>
      <c r="H262" s="59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60" t="str">
        <f t="shared" si="4"/>
        <v/>
      </c>
    </row>
    <row r="263" spans="7:9">
      <c r="G263" s="59" t="str">
        <f>IF(A263="Plan",SUMIF('Control de pagos'!B:B,Descripción!B263,'Control de pagos'!D:D),"")</f>
        <v/>
      </c>
      <c r="H263" s="59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60" t="str">
        <f t="shared" si="4"/>
        <v/>
      </c>
    </row>
    <row r="264" spans="7:9">
      <c r="G264" s="59" t="str">
        <f>IF(A264="Plan",SUMIF('Control de pagos'!B:B,Descripción!B264,'Control de pagos'!D:D),"")</f>
        <v/>
      </c>
      <c r="H264" s="59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60" t="str">
        <f t="shared" si="4"/>
        <v/>
      </c>
    </row>
    <row r="265" spans="7:9">
      <c r="G265" s="59" t="str">
        <f>IF(A265="Plan",SUMIF('Control de pagos'!B:B,Descripción!B265,'Control de pagos'!D:D),"")</f>
        <v/>
      </c>
      <c r="H265" s="59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60" t="str">
        <f t="shared" si="4"/>
        <v/>
      </c>
    </row>
    <row r="266" spans="7:9">
      <c r="G266" s="59" t="str">
        <f>IF(A266="Plan",SUMIF('Control de pagos'!B:B,Descripción!B266,'Control de pagos'!D:D),"")</f>
        <v/>
      </c>
      <c r="H266" s="59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60" t="str">
        <f t="shared" si="4"/>
        <v/>
      </c>
    </row>
    <row r="267" spans="7:9">
      <c r="G267" s="59" t="str">
        <f>IF(A267="Plan",SUMIF('Control de pagos'!B:B,Descripción!B267,'Control de pagos'!D:D),"")</f>
        <v/>
      </c>
      <c r="H267" s="59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60" t="str">
        <f t="shared" si="4"/>
        <v/>
      </c>
    </row>
    <row r="268" spans="7:9">
      <c r="G268" s="59" t="str">
        <f>IF(A268="Plan",SUMIF('Control de pagos'!B:B,Descripción!B268,'Control de pagos'!D:D),"")</f>
        <v/>
      </c>
      <c r="H268" s="59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60" t="str">
        <f t="shared" si="4"/>
        <v/>
      </c>
    </row>
    <row r="269" spans="7:9">
      <c r="G269" s="59" t="str">
        <f>IF(A269="Plan",SUMIF('Control de pagos'!B:B,Descripción!B269,'Control de pagos'!D:D),"")</f>
        <v/>
      </c>
      <c r="H269" s="59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60" t="str">
        <f t="shared" si="4"/>
        <v/>
      </c>
    </row>
    <row r="270" spans="7:9">
      <c r="G270" s="59" t="str">
        <f>IF(A270="Plan",SUMIF('Control de pagos'!B:B,Descripción!B270,'Control de pagos'!D:D),"")</f>
        <v/>
      </c>
      <c r="H270" s="59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60" t="str">
        <f t="shared" si="4"/>
        <v/>
      </c>
    </row>
    <row r="271" spans="7:9">
      <c r="G271" s="59" t="str">
        <f>IF(A271="Plan",SUMIF('Control de pagos'!B:B,Descripción!B271,'Control de pagos'!D:D),"")</f>
        <v/>
      </c>
      <c r="H271" s="59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60" t="str">
        <f t="shared" si="4"/>
        <v/>
      </c>
    </row>
    <row r="272" spans="7:9">
      <c r="G272" s="59" t="str">
        <f>IF(A272="Plan",SUMIF('Control de pagos'!B:B,Descripción!B272,'Control de pagos'!D:D),"")</f>
        <v/>
      </c>
      <c r="H272" s="59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60" t="str">
        <f t="shared" si="4"/>
        <v/>
      </c>
    </row>
    <row r="273" spans="7:9">
      <c r="G273" s="59" t="str">
        <f>IF(A273="Plan",SUMIF('Control de pagos'!B:B,Descripción!B273,'Control de pagos'!D:D),"")</f>
        <v/>
      </c>
      <c r="H273" s="59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60" t="str">
        <f t="shared" si="4"/>
        <v/>
      </c>
    </row>
    <row r="274" spans="7:9">
      <c r="G274" s="59" t="str">
        <f>IF(A274="Plan",SUMIF('Control de pagos'!B:B,Descripción!B274,'Control de pagos'!D:D),"")</f>
        <v/>
      </c>
      <c r="H274" s="59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60" t="str">
        <f t="shared" si="4"/>
        <v/>
      </c>
    </row>
    <row r="275" spans="7:9">
      <c r="G275" s="59" t="str">
        <f>IF(A275="Plan",SUMIF('Control de pagos'!B:B,Descripción!B275,'Control de pagos'!D:D),"")</f>
        <v/>
      </c>
      <c r="H275" s="59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60" t="str">
        <f t="shared" si="4"/>
        <v/>
      </c>
    </row>
    <row r="276" spans="7:9">
      <c r="G276" s="59" t="str">
        <f>IF(A276="Plan",SUMIF('Control de pagos'!B:B,Descripción!B276,'Control de pagos'!D:D),"")</f>
        <v/>
      </c>
      <c r="H276" s="59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60" t="str">
        <f t="shared" ref="I276:I339" si="5">IF(G276="","",G276-H276)</f>
        <v/>
      </c>
    </row>
    <row r="277" spans="7:9">
      <c r="G277" s="59" t="str">
        <f>IF(A277="Plan",SUMIF('Control de pagos'!B:B,Descripción!B277,'Control de pagos'!D:D),"")</f>
        <v/>
      </c>
      <c r="H277" s="59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60" t="str">
        <f t="shared" si="5"/>
        <v/>
      </c>
    </row>
    <row r="278" spans="7:9">
      <c r="G278" s="59" t="str">
        <f>IF(A278="Plan",SUMIF('Control de pagos'!B:B,Descripción!B278,'Control de pagos'!D:D),"")</f>
        <v/>
      </c>
      <c r="H278" s="59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60" t="str">
        <f t="shared" si="5"/>
        <v/>
      </c>
    </row>
    <row r="279" spans="7:9">
      <c r="G279" s="59" t="str">
        <f>IF(A279="Plan",SUMIF('Control de pagos'!B:B,Descripción!B279,'Control de pagos'!D:D),"")</f>
        <v/>
      </c>
      <c r="H279" s="59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60" t="str">
        <f t="shared" si="5"/>
        <v/>
      </c>
    </row>
    <row r="280" spans="7:9">
      <c r="G280" s="59" t="str">
        <f>IF(A280="Plan",SUMIF('Control de pagos'!B:B,Descripción!B280,'Control de pagos'!D:D),"")</f>
        <v/>
      </c>
      <c r="H280" s="59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60" t="str">
        <f t="shared" si="5"/>
        <v/>
      </c>
    </row>
    <row r="281" spans="7:9">
      <c r="G281" s="59" t="str">
        <f>IF(A281="Plan",SUMIF('Control de pagos'!B:B,Descripción!B281,'Control de pagos'!D:D),"")</f>
        <v/>
      </c>
      <c r="H281" s="59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60" t="str">
        <f t="shared" si="5"/>
        <v/>
      </c>
    </row>
    <row r="282" spans="7:9">
      <c r="G282" s="59" t="str">
        <f>IF(A282="Plan",SUMIF('Control de pagos'!B:B,Descripción!B282,'Control de pagos'!D:D),"")</f>
        <v/>
      </c>
      <c r="H282" s="59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60" t="str">
        <f t="shared" si="5"/>
        <v/>
      </c>
    </row>
    <row r="283" spans="7:9">
      <c r="G283" s="59" t="str">
        <f>IF(A283="Plan",SUMIF('Control de pagos'!B:B,Descripción!B283,'Control de pagos'!D:D),"")</f>
        <v/>
      </c>
      <c r="H283" s="59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60" t="str">
        <f t="shared" si="5"/>
        <v/>
      </c>
    </row>
    <row r="284" spans="7:9">
      <c r="G284" s="59" t="str">
        <f>IF(A284="Plan",SUMIF('Control de pagos'!B:B,Descripción!B284,'Control de pagos'!D:D),"")</f>
        <v/>
      </c>
      <c r="H284" s="59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60" t="str">
        <f t="shared" si="5"/>
        <v/>
      </c>
    </row>
    <row r="285" spans="7:9">
      <c r="G285" s="59" t="str">
        <f>IF(A285="Plan",SUMIF('Control de pagos'!B:B,Descripción!B285,'Control de pagos'!D:D),"")</f>
        <v/>
      </c>
      <c r="H285" s="59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60" t="str">
        <f t="shared" si="5"/>
        <v/>
      </c>
    </row>
    <row r="286" spans="7:9">
      <c r="G286" s="59" t="str">
        <f>IF(A286="Plan",SUMIF('Control de pagos'!B:B,Descripción!B286,'Control de pagos'!D:D),"")</f>
        <v/>
      </c>
      <c r="H286" s="59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60" t="str">
        <f t="shared" si="5"/>
        <v/>
      </c>
    </row>
    <row r="287" spans="7:9">
      <c r="G287" s="59" t="str">
        <f>IF(A287="Plan",SUMIF('Control de pagos'!B:B,Descripción!B287,'Control de pagos'!D:D),"")</f>
        <v/>
      </c>
      <c r="H287" s="59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60" t="str">
        <f t="shared" si="5"/>
        <v/>
      </c>
    </row>
    <row r="288" spans="7:9">
      <c r="G288" s="59" t="str">
        <f>IF(A288="Plan",SUMIF('Control de pagos'!B:B,Descripción!B288,'Control de pagos'!D:D),"")</f>
        <v/>
      </c>
      <c r="H288" s="59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60" t="str">
        <f t="shared" si="5"/>
        <v/>
      </c>
    </row>
    <row r="289" spans="7:9">
      <c r="G289" s="59" t="str">
        <f>IF(A289="Plan",SUMIF('Control de pagos'!B:B,Descripción!B289,'Control de pagos'!D:D),"")</f>
        <v/>
      </c>
      <c r="H289" s="59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60" t="str">
        <f t="shared" si="5"/>
        <v/>
      </c>
    </row>
    <row r="290" spans="7:9">
      <c r="G290" s="59" t="str">
        <f>IF(A290="Plan",SUMIF('Control de pagos'!B:B,Descripción!B290,'Control de pagos'!D:D),"")</f>
        <v/>
      </c>
      <c r="H290" s="59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60" t="str">
        <f t="shared" si="5"/>
        <v/>
      </c>
    </row>
    <row r="291" spans="7:9">
      <c r="G291" s="59" t="str">
        <f>IF(A291="Plan",SUMIF('Control de pagos'!B:B,Descripción!B291,'Control de pagos'!D:D),"")</f>
        <v/>
      </c>
      <c r="H291" s="59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60" t="str">
        <f t="shared" si="5"/>
        <v/>
      </c>
    </row>
    <row r="292" spans="7:9">
      <c r="G292" s="59" t="str">
        <f>IF(A292="Plan",SUMIF('Control de pagos'!B:B,Descripción!B292,'Control de pagos'!D:D),"")</f>
        <v/>
      </c>
      <c r="H292" s="59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60" t="str">
        <f t="shared" si="5"/>
        <v/>
      </c>
    </row>
    <row r="293" spans="7:9">
      <c r="G293" s="59" t="str">
        <f>IF(A293="Plan",SUMIF('Control de pagos'!B:B,Descripción!B293,'Control de pagos'!D:D),"")</f>
        <v/>
      </c>
      <c r="H293" s="59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60" t="str">
        <f t="shared" si="5"/>
        <v/>
      </c>
    </row>
    <row r="294" spans="7:9">
      <c r="G294" s="59" t="str">
        <f>IF(A294="Plan",SUMIF('Control de pagos'!B:B,Descripción!B294,'Control de pagos'!D:D),"")</f>
        <v/>
      </c>
      <c r="H294" s="59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60" t="str">
        <f t="shared" si="5"/>
        <v/>
      </c>
    </row>
    <row r="295" spans="7:9">
      <c r="G295" s="59" t="str">
        <f>IF(A295="Plan",SUMIF('Control de pagos'!B:B,Descripción!B295,'Control de pagos'!D:D),"")</f>
        <v/>
      </c>
      <c r="H295" s="59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60" t="str">
        <f t="shared" si="5"/>
        <v/>
      </c>
    </row>
    <row r="296" spans="7:9">
      <c r="G296" s="59" t="str">
        <f>IF(A296="Plan",SUMIF('Control de pagos'!B:B,Descripción!B296,'Control de pagos'!D:D),"")</f>
        <v/>
      </c>
      <c r="H296" s="59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60" t="str">
        <f t="shared" si="5"/>
        <v/>
      </c>
    </row>
    <row r="297" spans="7:9">
      <c r="G297" s="59" t="str">
        <f>IF(A297="Plan",SUMIF('Control de pagos'!B:B,Descripción!B297,'Control de pagos'!D:D),"")</f>
        <v/>
      </c>
      <c r="H297" s="59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60" t="str">
        <f t="shared" si="5"/>
        <v/>
      </c>
    </row>
    <row r="298" spans="7:9">
      <c r="G298" s="59" t="str">
        <f>IF(A298="Plan",SUMIF('Control de pagos'!B:B,Descripción!B298,'Control de pagos'!D:D),"")</f>
        <v/>
      </c>
      <c r="H298" s="59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60" t="str">
        <f t="shared" si="5"/>
        <v/>
      </c>
    </row>
    <row r="299" spans="7:9">
      <c r="G299" s="59" t="str">
        <f>IF(A299="Plan",SUMIF('Control de pagos'!B:B,Descripción!B299,'Control de pagos'!D:D),"")</f>
        <v/>
      </c>
      <c r="H299" s="59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60" t="str">
        <f t="shared" si="5"/>
        <v/>
      </c>
    </row>
    <row r="300" spans="7:9">
      <c r="G300" s="59" t="str">
        <f>IF(A300="Plan",SUMIF('Control de pagos'!B:B,Descripción!B300,'Control de pagos'!D:D),"")</f>
        <v/>
      </c>
      <c r="H300" s="59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60" t="str">
        <f t="shared" si="5"/>
        <v/>
      </c>
    </row>
    <row r="301" spans="7:9">
      <c r="G301" s="59" t="str">
        <f>IF(A301="Plan",SUMIF('Control de pagos'!B:B,Descripción!B301,'Control de pagos'!D:D),"")</f>
        <v/>
      </c>
      <c r="H301" s="59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60" t="str">
        <f t="shared" si="5"/>
        <v/>
      </c>
    </row>
    <row r="302" spans="7:9">
      <c r="G302" s="59" t="str">
        <f>IF(A302="Plan",SUMIF('Control de pagos'!B:B,Descripción!B302,'Control de pagos'!D:D),"")</f>
        <v/>
      </c>
      <c r="H302" s="59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60" t="str">
        <f t="shared" si="5"/>
        <v/>
      </c>
    </row>
    <row r="303" spans="7:9">
      <c r="G303" s="59" t="str">
        <f>IF(A303="Plan",SUMIF('Control de pagos'!B:B,Descripción!B303,'Control de pagos'!D:D),"")</f>
        <v/>
      </c>
      <c r="H303" s="59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60" t="str">
        <f t="shared" si="5"/>
        <v/>
      </c>
    </row>
    <row r="304" spans="7:9">
      <c r="G304" s="59" t="str">
        <f>IF(A304="Plan",SUMIF('Control de pagos'!B:B,Descripción!B304,'Control de pagos'!D:D),"")</f>
        <v/>
      </c>
      <c r="H304" s="59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60" t="str">
        <f t="shared" si="5"/>
        <v/>
      </c>
    </row>
    <row r="305" spans="7:9">
      <c r="G305" s="59" t="str">
        <f>IF(A305="Plan",SUMIF('Control de pagos'!B:B,Descripción!B305,'Control de pagos'!D:D),"")</f>
        <v/>
      </c>
      <c r="H305" s="59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60" t="str">
        <f t="shared" si="5"/>
        <v/>
      </c>
    </row>
    <row r="306" spans="7:9">
      <c r="G306" s="59" t="str">
        <f>IF(A306="Plan",SUMIF('Control de pagos'!B:B,Descripción!B306,'Control de pagos'!D:D),"")</f>
        <v/>
      </c>
      <c r="H306" s="59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60" t="str">
        <f t="shared" si="5"/>
        <v/>
      </c>
    </row>
    <row r="307" spans="7:9">
      <c r="G307" s="59" t="str">
        <f>IF(A307="Plan",SUMIF('Control de pagos'!B:B,Descripción!B307,'Control de pagos'!D:D),"")</f>
        <v/>
      </c>
      <c r="H307" s="59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60" t="str">
        <f t="shared" si="5"/>
        <v/>
      </c>
    </row>
    <row r="308" spans="7:9">
      <c r="G308" s="59" t="str">
        <f>IF(A308="Plan",SUMIF('Control de pagos'!B:B,Descripción!B308,'Control de pagos'!D:D),"")</f>
        <v/>
      </c>
      <c r="H308" s="59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60" t="str">
        <f t="shared" si="5"/>
        <v/>
      </c>
    </row>
    <row r="309" spans="7:9">
      <c r="G309" s="59" t="str">
        <f>IF(A309="Plan",SUMIF('Control de pagos'!B:B,Descripción!B309,'Control de pagos'!D:D),"")</f>
        <v/>
      </c>
      <c r="H309" s="59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60" t="str">
        <f t="shared" si="5"/>
        <v/>
      </c>
    </row>
    <row r="310" spans="7:9">
      <c r="G310" s="59" t="str">
        <f>IF(A310="Plan",SUMIF('Control de pagos'!B:B,Descripción!B310,'Control de pagos'!D:D),"")</f>
        <v/>
      </c>
      <c r="H310" s="59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60" t="str">
        <f t="shared" si="5"/>
        <v/>
      </c>
    </row>
    <row r="311" spans="7:9">
      <c r="G311" s="59" t="str">
        <f>IF(A311="Plan",SUMIF('Control de pagos'!B:B,Descripción!B311,'Control de pagos'!D:D),"")</f>
        <v/>
      </c>
      <c r="H311" s="59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60" t="str">
        <f t="shared" si="5"/>
        <v/>
      </c>
    </row>
    <row r="312" spans="7:9">
      <c r="G312" s="59" t="str">
        <f>IF(A312="Plan",SUMIF('Control de pagos'!B:B,Descripción!B312,'Control de pagos'!D:D),"")</f>
        <v/>
      </c>
      <c r="H312" s="59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60" t="str">
        <f t="shared" si="5"/>
        <v/>
      </c>
    </row>
    <row r="313" spans="7:9">
      <c r="G313" s="59" t="str">
        <f>IF(A313="Plan",SUMIF('Control de pagos'!B:B,Descripción!B313,'Control de pagos'!D:D),"")</f>
        <v/>
      </c>
      <c r="H313" s="59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60" t="str">
        <f t="shared" si="5"/>
        <v/>
      </c>
    </row>
    <row r="314" spans="7:9">
      <c r="G314" s="59" t="str">
        <f>IF(A314="Plan",SUMIF('Control de pagos'!B:B,Descripción!B314,'Control de pagos'!D:D),"")</f>
        <v/>
      </c>
      <c r="H314" s="59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60" t="str">
        <f t="shared" si="5"/>
        <v/>
      </c>
    </row>
    <row r="315" spans="7:9">
      <c r="G315" s="59" t="str">
        <f>IF(A315="Plan",SUMIF('Control de pagos'!B:B,Descripción!B315,'Control de pagos'!D:D),"")</f>
        <v/>
      </c>
      <c r="H315" s="59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60" t="str">
        <f t="shared" si="5"/>
        <v/>
      </c>
    </row>
    <row r="316" spans="7:9">
      <c r="G316" s="59" t="str">
        <f>IF(A316="Plan",SUMIF('Control de pagos'!B:B,Descripción!B316,'Control de pagos'!D:D),"")</f>
        <v/>
      </c>
      <c r="H316" s="59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60" t="str">
        <f t="shared" si="5"/>
        <v/>
      </c>
    </row>
    <row r="317" spans="7:9">
      <c r="G317" s="59" t="str">
        <f>IF(A317="Plan",SUMIF('Control de pagos'!B:B,Descripción!B317,'Control de pagos'!D:D),"")</f>
        <v/>
      </c>
      <c r="H317" s="59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60" t="str">
        <f t="shared" si="5"/>
        <v/>
      </c>
    </row>
    <row r="318" spans="7:9">
      <c r="G318" s="59" t="str">
        <f>IF(A318="Plan",SUMIF('Control de pagos'!B:B,Descripción!B318,'Control de pagos'!D:D),"")</f>
        <v/>
      </c>
      <c r="H318" s="59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60" t="str">
        <f t="shared" si="5"/>
        <v/>
      </c>
    </row>
    <row r="319" spans="7:9">
      <c r="G319" s="59" t="str">
        <f>IF(A319="Plan",SUMIF('Control de pagos'!B:B,Descripción!B319,'Control de pagos'!D:D),"")</f>
        <v/>
      </c>
      <c r="H319" s="59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60" t="str">
        <f t="shared" si="5"/>
        <v/>
      </c>
    </row>
    <row r="320" spans="7:9">
      <c r="G320" s="59" t="str">
        <f>IF(A320="Plan",SUMIF('Control de pagos'!B:B,Descripción!B320,'Control de pagos'!D:D),"")</f>
        <v/>
      </c>
      <c r="H320" s="59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60" t="str">
        <f t="shared" si="5"/>
        <v/>
      </c>
    </row>
    <row r="321" spans="7:9">
      <c r="G321" s="59" t="str">
        <f>IF(A321="Plan",SUMIF('Control de pagos'!B:B,Descripción!B321,'Control de pagos'!D:D),"")</f>
        <v/>
      </c>
      <c r="H321" s="59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60" t="str">
        <f t="shared" si="5"/>
        <v/>
      </c>
    </row>
    <row r="322" spans="7:9">
      <c r="G322" s="59" t="str">
        <f>IF(A322="Plan",SUMIF('Control de pagos'!B:B,Descripción!B322,'Control de pagos'!D:D),"")</f>
        <v/>
      </c>
      <c r="H322" s="59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60" t="str">
        <f t="shared" si="5"/>
        <v/>
      </c>
    </row>
    <row r="323" spans="7:9">
      <c r="G323" s="59" t="str">
        <f>IF(A323="Plan",SUMIF('Control de pagos'!B:B,Descripción!B323,'Control de pagos'!D:D),"")</f>
        <v/>
      </c>
      <c r="H323" s="59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60" t="str">
        <f t="shared" si="5"/>
        <v/>
      </c>
    </row>
    <row r="324" spans="7:9">
      <c r="G324" s="59" t="str">
        <f>IF(A324="Plan",SUMIF('Control de pagos'!B:B,Descripción!B324,'Control de pagos'!D:D),"")</f>
        <v/>
      </c>
      <c r="H324" s="59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60" t="str">
        <f t="shared" si="5"/>
        <v/>
      </c>
    </row>
    <row r="325" spans="7:9">
      <c r="G325" s="59" t="str">
        <f>IF(A325="Plan",SUMIF('Control de pagos'!B:B,Descripción!B325,'Control de pagos'!D:D),"")</f>
        <v/>
      </c>
      <c r="H325" s="59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60" t="str">
        <f t="shared" si="5"/>
        <v/>
      </c>
    </row>
    <row r="326" spans="7:9">
      <c r="G326" s="59" t="str">
        <f>IF(A326="Plan",SUMIF('Control de pagos'!B:B,Descripción!B326,'Control de pagos'!D:D),"")</f>
        <v/>
      </c>
      <c r="H326" s="59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60" t="str">
        <f t="shared" si="5"/>
        <v/>
      </c>
    </row>
    <row r="327" spans="7:9">
      <c r="G327" s="59" t="str">
        <f>IF(A327="Plan",SUMIF('Control de pagos'!B:B,Descripción!B327,'Control de pagos'!D:D),"")</f>
        <v/>
      </c>
      <c r="H327" s="59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60" t="str">
        <f t="shared" si="5"/>
        <v/>
      </c>
    </row>
    <row r="328" spans="7:9">
      <c r="G328" s="59" t="str">
        <f>IF(A328="Plan",SUMIF('Control de pagos'!B:B,Descripción!B328,'Control de pagos'!D:D),"")</f>
        <v/>
      </c>
      <c r="H328" s="59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60" t="str">
        <f t="shared" si="5"/>
        <v/>
      </c>
    </row>
    <row r="329" spans="7:9">
      <c r="G329" s="59" t="str">
        <f>IF(A329="Plan",SUMIF('Control de pagos'!B:B,Descripción!B329,'Control de pagos'!D:D),"")</f>
        <v/>
      </c>
      <c r="H329" s="59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60" t="str">
        <f t="shared" si="5"/>
        <v/>
      </c>
    </row>
    <row r="330" spans="7:9">
      <c r="G330" s="59" t="str">
        <f>IF(A330="Plan",SUMIF('Control de pagos'!B:B,Descripción!B330,'Control de pagos'!D:D),"")</f>
        <v/>
      </c>
      <c r="H330" s="59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60" t="str">
        <f t="shared" si="5"/>
        <v/>
      </c>
    </row>
    <row r="331" spans="7:9">
      <c r="G331" s="59" t="str">
        <f>IF(A331="Plan",SUMIF('Control de pagos'!B:B,Descripción!B331,'Control de pagos'!D:D),"")</f>
        <v/>
      </c>
      <c r="H331" s="59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60" t="str">
        <f t="shared" si="5"/>
        <v/>
      </c>
    </row>
    <row r="332" spans="7:9">
      <c r="G332" s="59" t="str">
        <f>IF(A332="Plan",SUMIF('Control de pagos'!B:B,Descripción!B332,'Control de pagos'!D:D),"")</f>
        <v/>
      </c>
      <c r="H332" s="59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60" t="str">
        <f t="shared" si="5"/>
        <v/>
      </c>
    </row>
    <row r="333" spans="7:9">
      <c r="G333" s="59" t="str">
        <f>IF(A333="Plan",SUMIF('Control de pagos'!B:B,Descripción!B333,'Control de pagos'!D:D),"")</f>
        <v/>
      </c>
      <c r="H333" s="59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60" t="str">
        <f t="shared" si="5"/>
        <v/>
      </c>
    </row>
    <row r="334" spans="7:9">
      <c r="G334" s="59" t="str">
        <f>IF(A334="Plan",SUMIF('Control de pagos'!B:B,Descripción!B334,'Control de pagos'!D:D),"")</f>
        <v/>
      </c>
      <c r="H334" s="59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60" t="str">
        <f t="shared" si="5"/>
        <v/>
      </c>
    </row>
    <row r="335" spans="7:9">
      <c r="G335" s="59" t="str">
        <f>IF(A335="Plan",SUMIF('Control de pagos'!B:B,Descripción!B335,'Control de pagos'!D:D),"")</f>
        <v/>
      </c>
      <c r="H335" s="59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60" t="str">
        <f t="shared" si="5"/>
        <v/>
      </c>
    </row>
    <row r="336" spans="7:9">
      <c r="G336" s="59" t="str">
        <f>IF(A336="Plan",SUMIF('Control de pagos'!B:B,Descripción!B336,'Control de pagos'!D:D),"")</f>
        <v/>
      </c>
      <c r="H336" s="59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60" t="str">
        <f t="shared" si="5"/>
        <v/>
      </c>
    </row>
    <row r="337" spans="7:9">
      <c r="G337" s="59" t="str">
        <f>IF(A337="Plan",SUMIF('Control de pagos'!B:B,Descripción!B337,'Control de pagos'!D:D),"")</f>
        <v/>
      </c>
      <c r="H337" s="59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60" t="str">
        <f t="shared" si="5"/>
        <v/>
      </c>
    </row>
    <row r="338" spans="7:9">
      <c r="G338" s="59" t="str">
        <f>IF(A338="Plan",SUMIF('Control de pagos'!B:B,Descripción!B338,'Control de pagos'!D:D),"")</f>
        <v/>
      </c>
      <c r="H338" s="59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60" t="str">
        <f t="shared" si="5"/>
        <v/>
      </c>
    </row>
    <row r="339" spans="7:9">
      <c r="G339" s="59" t="str">
        <f>IF(A339="Plan",SUMIF('Control de pagos'!B:B,Descripción!B339,'Control de pagos'!D:D),"")</f>
        <v/>
      </c>
      <c r="H339" s="59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60" t="str">
        <f t="shared" si="5"/>
        <v/>
      </c>
    </row>
    <row r="340" spans="7:9">
      <c r="G340" s="59" t="str">
        <f>IF(A340="Plan",SUMIF('Control de pagos'!B:B,Descripción!B340,'Control de pagos'!D:D),"")</f>
        <v/>
      </c>
      <c r="H340" s="59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60" t="str">
        <f t="shared" ref="I340:I403" si="6">IF(G340="","",G340-H340)</f>
        <v/>
      </c>
    </row>
    <row r="341" spans="7:9">
      <c r="G341" s="59" t="str">
        <f>IF(A341="Plan",SUMIF('Control de pagos'!B:B,Descripción!B341,'Control de pagos'!D:D),"")</f>
        <v/>
      </c>
      <c r="H341" s="59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60" t="str">
        <f t="shared" si="6"/>
        <v/>
      </c>
    </row>
    <row r="342" spans="7:9">
      <c r="G342" s="59" t="str">
        <f>IF(A342="Plan",SUMIF('Control de pagos'!B:B,Descripción!B342,'Control de pagos'!D:D),"")</f>
        <v/>
      </c>
      <c r="H342" s="59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60" t="str">
        <f t="shared" si="6"/>
        <v/>
      </c>
    </row>
    <row r="343" spans="7:9">
      <c r="G343" s="59" t="str">
        <f>IF(A343="Plan",SUMIF('Control de pagos'!B:B,Descripción!B343,'Control de pagos'!D:D),"")</f>
        <v/>
      </c>
      <c r="H343" s="59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60" t="str">
        <f t="shared" si="6"/>
        <v/>
      </c>
    </row>
    <row r="344" spans="7:9">
      <c r="G344" s="59" t="str">
        <f>IF(A344="Plan",SUMIF('Control de pagos'!B:B,Descripción!B344,'Control de pagos'!D:D),"")</f>
        <v/>
      </c>
      <c r="H344" s="59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60" t="str">
        <f t="shared" si="6"/>
        <v/>
      </c>
    </row>
    <row r="345" spans="7:9">
      <c r="G345" s="59" t="str">
        <f>IF(A345="Plan",SUMIF('Control de pagos'!B:B,Descripción!B345,'Control de pagos'!D:D),"")</f>
        <v/>
      </c>
      <c r="H345" s="59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60" t="str">
        <f t="shared" si="6"/>
        <v/>
      </c>
    </row>
    <row r="346" spans="7:9">
      <c r="G346" s="59" t="str">
        <f>IF(A346="Plan",SUMIF('Control de pagos'!B:B,Descripción!B346,'Control de pagos'!D:D),"")</f>
        <v/>
      </c>
      <c r="H346" s="59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60" t="str">
        <f t="shared" si="6"/>
        <v/>
      </c>
    </row>
    <row r="347" spans="7:9">
      <c r="G347" s="59" t="str">
        <f>IF(A347="Plan",SUMIF('Control de pagos'!B:B,Descripción!B347,'Control de pagos'!D:D),"")</f>
        <v/>
      </c>
      <c r="H347" s="59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60" t="str">
        <f t="shared" si="6"/>
        <v/>
      </c>
    </row>
    <row r="348" spans="7:9">
      <c r="G348" s="59" t="str">
        <f>IF(A348="Plan",SUMIF('Control de pagos'!B:B,Descripción!B348,'Control de pagos'!D:D),"")</f>
        <v/>
      </c>
      <c r="H348" s="59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60" t="str">
        <f t="shared" si="6"/>
        <v/>
      </c>
    </row>
    <row r="349" spans="7:9">
      <c r="G349" s="59" t="str">
        <f>IF(A349="Plan",SUMIF('Control de pagos'!B:B,Descripción!B349,'Control de pagos'!D:D),"")</f>
        <v/>
      </c>
      <c r="H349" s="59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60" t="str">
        <f t="shared" si="6"/>
        <v/>
      </c>
    </row>
    <row r="350" spans="7:9">
      <c r="G350" s="59" t="str">
        <f>IF(A350="Plan",SUMIF('Control de pagos'!B:B,Descripción!B350,'Control de pagos'!D:D),"")</f>
        <v/>
      </c>
      <c r="H350" s="59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60" t="str">
        <f t="shared" si="6"/>
        <v/>
      </c>
    </row>
    <row r="351" spans="7:9">
      <c r="G351" s="59" t="str">
        <f>IF(A351="Plan",SUMIF('Control de pagos'!B:B,Descripción!B351,'Control de pagos'!D:D),"")</f>
        <v/>
      </c>
      <c r="H351" s="59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60" t="str">
        <f t="shared" si="6"/>
        <v/>
      </c>
    </row>
    <row r="352" spans="7:9">
      <c r="G352" s="59" t="str">
        <f>IF(A352="Plan",SUMIF('Control de pagos'!B:B,Descripción!B352,'Control de pagos'!D:D),"")</f>
        <v/>
      </c>
      <c r="H352" s="59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60" t="str">
        <f t="shared" si="6"/>
        <v/>
      </c>
    </row>
    <row r="353" spans="7:9">
      <c r="G353" s="59" t="str">
        <f>IF(A353="Plan",SUMIF('Control de pagos'!B:B,Descripción!B353,'Control de pagos'!D:D),"")</f>
        <v/>
      </c>
      <c r="H353" s="59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60" t="str">
        <f t="shared" si="6"/>
        <v/>
      </c>
    </row>
    <row r="354" spans="7:9">
      <c r="G354" s="59" t="str">
        <f>IF(A354="Plan",SUMIF('Control de pagos'!B:B,Descripción!B354,'Control de pagos'!D:D),"")</f>
        <v/>
      </c>
      <c r="H354" s="59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60" t="str">
        <f t="shared" si="6"/>
        <v/>
      </c>
    </row>
    <row r="355" spans="7:9">
      <c r="G355" s="59" t="str">
        <f>IF(A355="Plan",SUMIF('Control de pagos'!B:B,Descripción!B355,'Control de pagos'!D:D),"")</f>
        <v/>
      </c>
      <c r="H355" s="59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60" t="str">
        <f t="shared" si="6"/>
        <v/>
      </c>
    </row>
    <row r="356" spans="7:9">
      <c r="G356" s="59" t="str">
        <f>IF(A356="Plan",SUMIF('Control de pagos'!B:B,Descripción!B356,'Control de pagos'!D:D),"")</f>
        <v/>
      </c>
      <c r="H356" s="59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60" t="str">
        <f t="shared" si="6"/>
        <v/>
      </c>
    </row>
    <row r="357" spans="7:9">
      <c r="G357" s="59" t="str">
        <f>IF(A357="Plan",SUMIF('Control de pagos'!B:B,Descripción!B357,'Control de pagos'!D:D),"")</f>
        <v/>
      </c>
      <c r="H357" s="59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60" t="str">
        <f t="shared" si="6"/>
        <v/>
      </c>
    </row>
    <row r="358" spans="7:9">
      <c r="G358" s="59" t="str">
        <f>IF(A358="Plan",SUMIF('Control de pagos'!B:B,Descripción!B358,'Control de pagos'!D:D),"")</f>
        <v/>
      </c>
      <c r="H358" s="59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60" t="str">
        <f t="shared" si="6"/>
        <v/>
      </c>
    </row>
    <row r="359" spans="7:9">
      <c r="G359" s="59" t="str">
        <f>IF(A359="Plan",SUMIF('Control de pagos'!B:B,Descripción!B359,'Control de pagos'!D:D),"")</f>
        <v/>
      </c>
      <c r="H359" s="59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60" t="str">
        <f t="shared" si="6"/>
        <v/>
      </c>
    </row>
    <row r="360" spans="7:9">
      <c r="G360" s="59" t="str">
        <f>IF(A360="Plan",SUMIF('Control de pagos'!B:B,Descripción!B360,'Control de pagos'!D:D),"")</f>
        <v/>
      </c>
      <c r="H360" s="59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60" t="str">
        <f t="shared" si="6"/>
        <v/>
      </c>
    </row>
    <row r="361" spans="7:9">
      <c r="G361" s="59" t="str">
        <f>IF(A361="Plan",SUMIF('Control de pagos'!B:B,Descripción!B361,'Control de pagos'!D:D),"")</f>
        <v/>
      </c>
      <c r="H361" s="59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60" t="str">
        <f t="shared" si="6"/>
        <v/>
      </c>
    </row>
    <row r="362" spans="7:9">
      <c r="G362" s="59" t="str">
        <f>IF(A362="Plan",SUMIF('Control de pagos'!B:B,Descripción!B362,'Control de pagos'!D:D),"")</f>
        <v/>
      </c>
      <c r="H362" s="59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60" t="str">
        <f t="shared" si="6"/>
        <v/>
      </c>
    </row>
    <row r="363" spans="7:9">
      <c r="G363" s="59" t="str">
        <f>IF(A363="Plan",SUMIF('Control de pagos'!B:B,Descripción!B363,'Control de pagos'!D:D),"")</f>
        <v/>
      </c>
      <c r="H363" s="59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60" t="str">
        <f t="shared" si="6"/>
        <v/>
      </c>
    </row>
    <row r="364" spans="7:9">
      <c r="G364" s="59" t="str">
        <f>IF(A364="Plan",SUMIF('Control de pagos'!B:B,Descripción!B364,'Control de pagos'!D:D),"")</f>
        <v/>
      </c>
      <c r="H364" s="59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60" t="str">
        <f t="shared" si="6"/>
        <v/>
      </c>
    </row>
    <row r="365" spans="7:9">
      <c r="G365" s="59" t="str">
        <f>IF(A365="Plan",SUMIF('Control de pagos'!B:B,Descripción!B365,'Control de pagos'!D:D),"")</f>
        <v/>
      </c>
      <c r="H365" s="59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60" t="str">
        <f t="shared" si="6"/>
        <v/>
      </c>
    </row>
    <row r="366" spans="7:9">
      <c r="G366" s="59" t="str">
        <f>IF(A366="Plan",SUMIF('Control de pagos'!B:B,Descripción!B366,'Control de pagos'!D:D),"")</f>
        <v/>
      </c>
      <c r="H366" s="59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60" t="str">
        <f t="shared" si="6"/>
        <v/>
      </c>
    </row>
    <row r="367" spans="7:9">
      <c r="G367" s="59" t="str">
        <f>IF(A367="Plan",SUMIF('Control de pagos'!B:B,Descripción!B367,'Control de pagos'!D:D),"")</f>
        <v/>
      </c>
      <c r="H367" s="59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60" t="str">
        <f t="shared" si="6"/>
        <v/>
      </c>
    </row>
    <row r="368" spans="7:9">
      <c r="G368" s="59" t="str">
        <f>IF(A368="Plan",SUMIF('Control de pagos'!B:B,Descripción!B368,'Control de pagos'!D:D),"")</f>
        <v/>
      </c>
      <c r="H368" s="59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60" t="str">
        <f t="shared" si="6"/>
        <v/>
      </c>
    </row>
    <row r="369" spans="7:9">
      <c r="G369" s="59" t="str">
        <f>IF(A369="Plan",SUMIF('Control de pagos'!B:B,Descripción!B369,'Control de pagos'!D:D),"")</f>
        <v/>
      </c>
      <c r="H369" s="59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60" t="str">
        <f t="shared" si="6"/>
        <v/>
      </c>
    </row>
    <row r="370" spans="7:9">
      <c r="G370" s="59" t="str">
        <f>IF(A370="Plan",SUMIF('Control de pagos'!B:B,Descripción!B370,'Control de pagos'!D:D),"")</f>
        <v/>
      </c>
      <c r="H370" s="59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60" t="str">
        <f t="shared" si="6"/>
        <v/>
      </c>
    </row>
    <row r="371" spans="7:9">
      <c r="G371" s="59" t="str">
        <f>IF(A371="Plan",SUMIF('Control de pagos'!B:B,Descripción!B371,'Control de pagos'!D:D),"")</f>
        <v/>
      </c>
      <c r="H371" s="59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60" t="str">
        <f t="shared" si="6"/>
        <v/>
      </c>
    </row>
    <row r="372" spans="7:9">
      <c r="G372" s="59" t="str">
        <f>IF(A372="Plan",SUMIF('Control de pagos'!B:B,Descripción!B372,'Control de pagos'!D:D),"")</f>
        <v/>
      </c>
      <c r="H372" s="59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60" t="str">
        <f t="shared" si="6"/>
        <v/>
      </c>
    </row>
    <row r="373" spans="7:9">
      <c r="G373" s="59" t="str">
        <f>IF(A373="Plan",SUMIF('Control de pagos'!B:B,Descripción!B373,'Control de pagos'!D:D),"")</f>
        <v/>
      </c>
      <c r="H373" s="59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60" t="str">
        <f t="shared" si="6"/>
        <v/>
      </c>
    </row>
    <row r="374" spans="7:9">
      <c r="G374" s="59" t="str">
        <f>IF(A374="Plan",SUMIF('Control de pagos'!B:B,Descripción!B374,'Control de pagos'!D:D),"")</f>
        <v/>
      </c>
      <c r="H374" s="59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60" t="str">
        <f t="shared" si="6"/>
        <v/>
      </c>
    </row>
    <row r="375" spans="7:9">
      <c r="G375" s="59" t="str">
        <f>IF(A375="Plan",SUMIF('Control de pagos'!B:B,Descripción!B375,'Control de pagos'!D:D),"")</f>
        <v/>
      </c>
      <c r="H375" s="59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60" t="str">
        <f t="shared" si="6"/>
        <v/>
      </c>
    </row>
    <row r="376" spans="7:9">
      <c r="G376" s="59" t="str">
        <f>IF(A376="Plan",SUMIF('Control de pagos'!B:B,Descripción!B376,'Control de pagos'!D:D),"")</f>
        <v/>
      </c>
      <c r="H376" s="59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60" t="str">
        <f t="shared" si="6"/>
        <v/>
      </c>
    </row>
    <row r="377" spans="7:9">
      <c r="G377" s="59" t="str">
        <f>IF(A377="Plan",SUMIF('Control de pagos'!B:B,Descripción!B377,'Control de pagos'!D:D),"")</f>
        <v/>
      </c>
      <c r="H377" s="59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60" t="str">
        <f t="shared" si="6"/>
        <v/>
      </c>
    </row>
    <row r="378" spans="7:9">
      <c r="G378" s="59" t="str">
        <f>IF(A378="Plan",SUMIF('Control de pagos'!B:B,Descripción!B378,'Control de pagos'!D:D),"")</f>
        <v/>
      </c>
      <c r="H378" s="59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60" t="str">
        <f t="shared" si="6"/>
        <v/>
      </c>
    </row>
    <row r="379" spans="7:9">
      <c r="G379" s="59" t="str">
        <f>IF(A379="Plan",SUMIF('Control de pagos'!B:B,Descripción!B379,'Control de pagos'!D:D),"")</f>
        <v/>
      </c>
      <c r="H379" s="59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60" t="str">
        <f t="shared" si="6"/>
        <v/>
      </c>
    </row>
    <row r="380" spans="7:9">
      <c r="G380" s="59" t="str">
        <f>IF(A380="Plan",SUMIF('Control de pagos'!B:B,Descripción!B380,'Control de pagos'!D:D),"")</f>
        <v/>
      </c>
      <c r="H380" s="59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60" t="str">
        <f t="shared" si="6"/>
        <v/>
      </c>
    </row>
    <row r="381" spans="7:9">
      <c r="G381" s="59" t="str">
        <f>IF(A381="Plan",SUMIF('Control de pagos'!B:B,Descripción!B381,'Control de pagos'!D:D),"")</f>
        <v/>
      </c>
      <c r="H381" s="59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60" t="str">
        <f t="shared" si="6"/>
        <v/>
      </c>
    </row>
    <row r="382" spans="7:9">
      <c r="G382" s="59" t="str">
        <f>IF(A382="Plan",SUMIF('Control de pagos'!B:B,Descripción!B382,'Control de pagos'!D:D),"")</f>
        <v/>
      </c>
      <c r="H382" s="59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60" t="str">
        <f t="shared" si="6"/>
        <v/>
      </c>
    </row>
    <row r="383" spans="7:9">
      <c r="G383" s="59" t="str">
        <f>IF(A383="Plan",SUMIF('Control de pagos'!B:B,Descripción!B383,'Control de pagos'!D:D),"")</f>
        <v/>
      </c>
      <c r="H383" s="59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60" t="str">
        <f t="shared" si="6"/>
        <v/>
      </c>
    </row>
    <row r="384" spans="7:9">
      <c r="G384" s="59" t="str">
        <f>IF(A384="Plan",SUMIF('Control de pagos'!B:B,Descripción!B384,'Control de pagos'!D:D),"")</f>
        <v/>
      </c>
      <c r="H384" s="59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60" t="str">
        <f t="shared" si="6"/>
        <v/>
      </c>
    </row>
    <row r="385" spans="7:9">
      <c r="G385" s="59" t="str">
        <f>IF(A385="Plan",SUMIF('Control de pagos'!B:B,Descripción!B385,'Control de pagos'!D:D),"")</f>
        <v/>
      </c>
      <c r="H385" s="59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60" t="str">
        <f t="shared" si="6"/>
        <v/>
      </c>
    </row>
    <row r="386" spans="7:9">
      <c r="G386" s="59" t="str">
        <f>IF(A386="Plan",SUMIF('Control de pagos'!B:B,Descripción!B386,'Control de pagos'!D:D),"")</f>
        <v/>
      </c>
      <c r="H386" s="59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60" t="str">
        <f t="shared" si="6"/>
        <v/>
      </c>
    </row>
    <row r="387" spans="7:9">
      <c r="G387" s="59" t="str">
        <f>IF(A387="Plan",SUMIF('Control de pagos'!B:B,Descripción!B387,'Control de pagos'!D:D),"")</f>
        <v/>
      </c>
      <c r="H387" s="59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60" t="str">
        <f t="shared" si="6"/>
        <v/>
      </c>
    </row>
    <row r="388" spans="7:9">
      <c r="G388" s="59" t="str">
        <f>IF(A388="Plan",SUMIF('Control de pagos'!B:B,Descripción!B388,'Control de pagos'!D:D),"")</f>
        <v/>
      </c>
      <c r="H388" s="59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60" t="str">
        <f t="shared" si="6"/>
        <v/>
      </c>
    </row>
    <row r="389" spans="7:9">
      <c r="G389" s="59" t="str">
        <f>IF(A389="Plan",SUMIF('Control de pagos'!B:B,Descripción!B389,'Control de pagos'!D:D),"")</f>
        <v/>
      </c>
      <c r="H389" s="59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60" t="str">
        <f t="shared" si="6"/>
        <v/>
      </c>
    </row>
    <row r="390" spans="7:9">
      <c r="G390" s="59" t="str">
        <f>IF(A390="Plan",SUMIF('Control de pagos'!B:B,Descripción!B390,'Control de pagos'!D:D),"")</f>
        <v/>
      </c>
      <c r="H390" s="59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60" t="str">
        <f t="shared" si="6"/>
        <v/>
      </c>
    </row>
    <row r="391" spans="7:9">
      <c r="G391" s="59" t="str">
        <f>IF(A391="Plan",SUMIF('Control de pagos'!B:B,Descripción!B391,'Control de pagos'!D:D),"")</f>
        <v/>
      </c>
      <c r="H391" s="59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60" t="str">
        <f t="shared" si="6"/>
        <v/>
      </c>
    </row>
    <row r="392" spans="7:9">
      <c r="G392" s="59" t="str">
        <f>IF(A392="Plan",SUMIF('Control de pagos'!B:B,Descripción!B392,'Control de pagos'!D:D),"")</f>
        <v/>
      </c>
      <c r="H392" s="59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60" t="str">
        <f t="shared" si="6"/>
        <v/>
      </c>
    </row>
    <row r="393" spans="7:9">
      <c r="G393" s="59" t="str">
        <f>IF(A393="Plan",SUMIF('Control de pagos'!B:B,Descripción!B393,'Control de pagos'!D:D),"")</f>
        <v/>
      </c>
      <c r="H393" s="59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60" t="str">
        <f t="shared" si="6"/>
        <v/>
      </c>
    </row>
    <row r="394" spans="7:9">
      <c r="G394" s="59" t="str">
        <f>IF(A394="Plan",SUMIF('Control de pagos'!B:B,Descripción!B394,'Control de pagos'!D:D),"")</f>
        <v/>
      </c>
      <c r="H394" s="59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60" t="str">
        <f t="shared" si="6"/>
        <v/>
      </c>
    </row>
    <row r="395" spans="7:9">
      <c r="G395" s="59" t="str">
        <f>IF(A395="Plan",SUMIF('Control de pagos'!B:B,Descripción!B395,'Control de pagos'!D:D),"")</f>
        <v/>
      </c>
      <c r="H395" s="59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60" t="str">
        <f t="shared" si="6"/>
        <v/>
      </c>
    </row>
    <row r="396" spans="7:9">
      <c r="G396" s="59" t="str">
        <f>IF(A396="Plan",SUMIF('Control de pagos'!B:B,Descripción!B396,'Control de pagos'!D:D),"")</f>
        <v/>
      </c>
      <c r="H396" s="59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60" t="str">
        <f t="shared" si="6"/>
        <v/>
      </c>
    </row>
    <row r="397" spans="7:9">
      <c r="G397" s="59" t="str">
        <f>IF(A397="Plan",SUMIF('Control de pagos'!B:B,Descripción!B397,'Control de pagos'!D:D),"")</f>
        <v/>
      </c>
      <c r="H397" s="59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60" t="str">
        <f t="shared" si="6"/>
        <v/>
      </c>
    </row>
    <row r="398" spans="7:9">
      <c r="G398" s="59" t="str">
        <f>IF(A398="Plan",SUMIF('Control de pagos'!B:B,Descripción!B398,'Control de pagos'!D:D),"")</f>
        <v/>
      </c>
      <c r="H398" s="59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60" t="str">
        <f t="shared" si="6"/>
        <v/>
      </c>
    </row>
    <row r="399" spans="7:9">
      <c r="G399" s="59" t="str">
        <f>IF(A399="Plan",SUMIF('Control de pagos'!B:B,Descripción!B399,'Control de pagos'!D:D),"")</f>
        <v/>
      </c>
      <c r="H399" s="59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60" t="str">
        <f t="shared" si="6"/>
        <v/>
      </c>
    </row>
    <row r="400" spans="7:9">
      <c r="G400" s="59" t="str">
        <f>IF(A400="Plan",SUMIF('Control de pagos'!B:B,Descripción!B400,'Control de pagos'!D:D),"")</f>
        <v/>
      </c>
      <c r="H400" s="59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60" t="str">
        <f t="shared" si="6"/>
        <v/>
      </c>
    </row>
    <row r="401" spans="7:9">
      <c r="G401" s="59" t="str">
        <f>IF(A401="Plan",SUMIF('Control de pagos'!B:B,Descripción!B401,'Control de pagos'!D:D),"")</f>
        <v/>
      </c>
      <c r="H401" s="59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60" t="str">
        <f t="shared" si="6"/>
        <v/>
      </c>
    </row>
    <row r="402" spans="7:9">
      <c r="G402" s="59" t="str">
        <f>IF(A402="Plan",SUMIF('Control de pagos'!B:B,Descripción!B402,'Control de pagos'!D:D),"")</f>
        <v/>
      </c>
      <c r="H402" s="59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60" t="str">
        <f t="shared" si="6"/>
        <v/>
      </c>
    </row>
    <row r="403" spans="7:9">
      <c r="G403" s="59" t="str">
        <f>IF(A403="Plan",SUMIF('Control de pagos'!B:B,Descripción!B403,'Control de pagos'!D:D),"")</f>
        <v/>
      </c>
      <c r="H403" s="59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60" t="str">
        <f t="shared" si="6"/>
        <v/>
      </c>
    </row>
    <row r="404" spans="7:9">
      <c r="G404" s="59" t="str">
        <f>IF(A404="Plan",SUMIF('Control de pagos'!B:B,Descripción!B404,'Control de pagos'!D:D),"")</f>
        <v/>
      </c>
      <c r="H404" s="59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60" t="str">
        <f t="shared" ref="I404:I467" si="7">IF(G404="","",G404-H404)</f>
        <v/>
      </c>
    </row>
    <row r="405" spans="7:9">
      <c r="G405" s="59" t="str">
        <f>IF(A405="Plan",SUMIF('Control de pagos'!B:B,Descripción!B405,'Control de pagos'!D:D),"")</f>
        <v/>
      </c>
      <c r="H405" s="59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60" t="str">
        <f t="shared" si="7"/>
        <v/>
      </c>
    </row>
    <row r="406" spans="7:9">
      <c r="G406" s="59" t="str">
        <f>IF(A406="Plan",SUMIF('Control de pagos'!B:B,Descripción!B406,'Control de pagos'!D:D),"")</f>
        <v/>
      </c>
      <c r="H406" s="59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60" t="str">
        <f t="shared" si="7"/>
        <v/>
      </c>
    </row>
    <row r="407" spans="7:9">
      <c r="G407" s="59" t="str">
        <f>IF(A407="Plan",SUMIF('Control de pagos'!B:B,Descripción!B407,'Control de pagos'!D:D),"")</f>
        <v/>
      </c>
      <c r="H407" s="59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60" t="str">
        <f t="shared" si="7"/>
        <v/>
      </c>
    </row>
    <row r="408" spans="7:9">
      <c r="G408" s="59" t="str">
        <f>IF(A408="Plan",SUMIF('Control de pagos'!B:B,Descripción!B408,'Control de pagos'!D:D),"")</f>
        <v/>
      </c>
      <c r="H408" s="59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60" t="str">
        <f t="shared" si="7"/>
        <v/>
      </c>
    </row>
    <row r="409" spans="7:9">
      <c r="G409" s="59" t="str">
        <f>IF(A409="Plan",SUMIF('Control de pagos'!B:B,Descripción!B409,'Control de pagos'!D:D),"")</f>
        <v/>
      </c>
      <c r="H409" s="59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60" t="str">
        <f t="shared" si="7"/>
        <v/>
      </c>
    </row>
    <row r="410" spans="7:9">
      <c r="G410" s="59" t="str">
        <f>IF(A410="Plan",SUMIF('Control de pagos'!B:B,Descripción!B410,'Control de pagos'!D:D),"")</f>
        <v/>
      </c>
      <c r="H410" s="59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60" t="str">
        <f t="shared" si="7"/>
        <v/>
      </c>
    </row>
    <row r="411" spans="7:9">
      <c r="G411" s="59" t="str">
        <f>IF(A411="Plan",SUMIF('Control de pagos'!B:B,Descripción!B411,'Control de pagos'!D:D),"")</f>
        <v/>
      </c>
      <c r="H411" s="59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60" t="str">
        <f t="shared" si="7"/>
        <v/>
      </c>
    </row>
    <row r="412" spans="7:9">
      <c r="G412" s="59" t="str">
        <f>IF(A412="Plan",SUMIF('Control de pagos'!B:B,Descripción!B412,'Control de pagos'!D:D),"")</f>
        <v/>
      </c>
      <c r="H412" s="59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60" t="str">
        <f t="shared" si="7"/>
        <v/>
      </c>
    </row>
    <row r="413" spans="7:9">
      <c r="G413" s="59" t="str">
        <f>IF(A413="Plan",SUMIF('Control de pagos'!B:B,Descripción!B413,'Control de pagos'!D:D),"")</f>
        <v/>
      </c>
      <c r="H413" s="59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60" t="str">
        <f t="shared" si="7"/>
        <v/>
      </c>
    </row>
    <row r="414" spans="7:9">
      <c r="G414" s="59" t="str">
        <f>IF(A414="Plan",SUMIF('Control de pagos'!B:B,Descripción!B414,'Control de pagos'!D:D),"")</f>
        <v/>
      </c>
      <c r="H414" s="59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60" t="str">
        <f t="shared" si="7"/>
        <v/>
      </c>
    </row>
    <row r="415" spans="7:9">
      <c r="G415" s="59" t="str">
        <f>IF(A415="Plan",SUMIF('Control de pagos'!B:B,Descripción!B415,'Control de pagos'!D:D),"")</f>
        <v/>
      </c>
      <c r="H415" s="59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60" t="str">
        <f t="shared" si="7"/>
        <v/>
      </c>
    </row>
    <row r="416" spans="7:9">
      <c r="G416" s="59" t="str">
        <f>IF(A416="Plan",SUMIF('Control de pagos'!B:B,Descripción!B416,'Control de pagos'!D:D),"")</f>
        <v/>
      </c>
      <c r="H416" s="59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60" t="str">
        <f t="shared" si="7"/>
        <v/>
      </c>
    </row>
    <row r="417" spans="7:9">
      <c r="G417" s="59" t="str">
        <f>IF(A417="Plan",SUMIF('Control de pagos'!B:B,Descripción!B417,'Control de pagos'!D:D),"")</f>
        <v/>
      </c>
      <c r="H417" s="59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60" t="str">
        <f t="shared" si="7"/>
        <v/>
      </c>
    </row>
    <row r="418" spans="7:9">
      <c r="G418" s="59" t="str">
        <f>IF(A418="Plan",SUMIF('Control de pagos'!B:B,Descripción!B418,'Control de pagos'!D:D),"")</f>
        <v/>
      </c>
      <c r="H418" s="59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60" t="str">
        <f t="shared" si="7"/>
        <v/>
      </c>
    </row>
    <row r="419" spans="7:9">
      <c r="G419" s="59" t="str">
        <f>IF(A419="Plan",SUMIF('Control de pagos'!B:B,Descripción!B419,'Control de pagos'!D:D),"")</f>
        <v/>
      </c>
      <c r="H419" s="59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60" t="str">
        <f t="shared" si="7"/>
        <v/>
      </c>
    </row>
    <row r="420" spans="7:9">
      <c r="G420" s="59" t="str">
        <f>IF(A420="Plan",SUMIF('Control de pagos'!B:B,Descripción!B420,'Control de pagos'!D:D),"")</f>
        <v/>
      </c>
      <c r="H420" s="59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60" t="str">
        <f t="shared" si="7"/>
        <v/>
      </c>
    </row>
    <row r="421" spans="7:9">
      <c r="G421" s="59" t="str">
        <f>IF(A421="Plan",SUMIF('Control de pagos'!B:B,Descripción!B421,'Control de pagos'!D:D),"")</f>
        <v/>
      </c>
      <c r="H421" s="59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60" t="str">
        <f t="shared" si="7"/>
        <v/>
      </c>
    </row>
    <row r="422" spans="7:9">
      <c r="G422" s="59" t="str">
        <f>IF(A422="Plan",SUMIF('Control de pagos'!B:B,Descripción!B422,'Control de pagos'!D:D),"")</f>
        <v/>
      </c>
      <c r="H422" s="59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60" t="str">
        <f t="shared" si="7"/>
        <v/>
      </c>
    </row>
    <row r="423" spans="7:9">
      <c r="G423" s="59" t="str">
        <f>IF(A423="Plan",SUMIF('Control de pagos'!B:B,Descripción!B423,'Control de pagos'!D:D),"")</f>
        <v/>
      </c>
      <c r="H423" s="59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60" t="str">
        <f t="shared" si="7"/>
        <v/>
      </c>
    </row>
    <row r="424" spans="7:9">
      <c r="G424" s="59" t="str">
        <f>IF(A424="Plan",SUMIF('Control de pagos'!B:B,Descripción!B424,'Control de pagos'!D:D),"")</f>
        <v/>
      </c>
      <c r="H424" s="59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60" t="str">
        <f t="shared" si="7"/>
        <v/>
      </c>
    </row>
    <row r="425" spans="7:9">
      <c r="G425" s="59" t="str">
        <f>IF(A425="Plan",SUMIF('Control de pagos'!B:B,Descripción!B425,'Control de pagos'!D:D),"")</f>
        <v/>
      </c>
      <c r="H425" s="59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60" t="str">
        <f t="shared" si="7"/>
        <v/>
      </c>
    </row>
    <row r="426" spans="7:9">
      <c r="G426" s="59" t="str">
        <f>IF(A426="Plan",SUMIF('Control de pagos'!B:B,Descripción!B426,'Control de pagos'!D:D),"")</f>
        <v/>
      </c>
      <c r="H426" s="59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60" t="str">
        <f t="shared" si="7"/>
        <v/>
      </c>
    </row>
    <row r="427" spans="7:9">
      <c r="G427" s="59" t="str">
        <f>IF(A427="Plan",SUMIF('Control de pagos'!B:B,Descripción!B427,'Control de pagos'!D:D),"")</f>
        <v/>
      </c>
      <c r="H427" s="59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60" t="str">
        <f t="shared" si="7"/>
        <v/>
      </c>
    </row>
    <row r="428" spans="7:9">
      <c r="G428" s="59" t="str">
        <f>IF(A428="Plan",SUMIF('Control de pagos'!B:B,Descripción!B428,'Control de pagos'!D:D),"")</f>
        <v/>
      </c>
      <c r="H428" s="59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60" t="str">
        <f t="shared" si="7"/>
        <v/>
      </c>
    </row>
    <row r="429" spans="7:9">
      <c r="G429" s="59" t="str">
        <f>IF(A429="Plan",SUMIF('Control de pagos'!B:B,Descripción!B429,'Control de pagos'!D:D),"")</f>
        <v/>
      </c>
      <c r="H429" s="59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60" t="str">
        <f t="shared" si="7"/>
        <v/>
      </c>
    </row>
    <row r="430" spans="7:9">
      <c r="G430" s="59" t="str">
        <f>IF(A430="Plan",SUMIF('Control de pagos'!B:B,Descripción!B430,'Control de pagos'!D:D),"")</f>
        <v/>
      </c>
      <c r="H430" s="59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60" t="str">
        <f t="shared" si="7"/>
        <v/>
      </c>
    </row>
    <row r="431" spans="7:9">
      <c r="G431" s="59" t="str">
        <f>IF(A431="Plan",SUMIF('Control de pagos'!B:B,Descripción!B431,'Control de pagos'!D:D),"")</f>
        <v/>
      </c>
      <c r="H431" s="59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60" t="str">
        <f t="shared" si="7"/>
        <v/>
      </c>
    </row>
    <row r="432" spans="7:9">
      <c r="G432" s="59" t="str">
        <f>IF(A432="Plan",SUMIF('Control de pagos'!B:B,Descripción!B432,'Control de pagos'!D:D),"")</f>
        <v/>
      </c>
      <c r="H432" s="59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60" t="str">
        <f t="shared" si="7"/>
        <v/>
      </c>
    </row>
    <row r="433" spans="7:9">
      <c r="G433" s="59" t="str">
        <f>IF(A433="Plan",SUMIF('Control de pagos'!B:B,Descripción!B433,'Control de pagos'!D:D),"")</f>
        <v/>
      </c>
      <c r="H433" s="59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60" t="str">
        <f t="shared" si="7"/>
        <v/>
      </c>
    </row>
    <row r="434" spans="7:9">
      <c r="G434" s="59" t="str">
        <f>IF(A434="Plan",SUMIF('Control de pagos'!B:B,Descripción!B434,'Control de pagos'!D:D),"")</f>
        <v/>
      </c>
      <c r="H434" s="59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60" t="str">
        <f t="shared" si="7"/>
        <v/>
      </c>
    </row>
    <row r="435" spans="7:9">
      <c r="G435" s="59" t="str">
        <f>IF(A435="Plan",SUMIF('Control de pagos'!B:B,Descripción!B435,'Control de pagos'!D:D),"")</f>
        <v/>
      </c>
      <c r="H435" s="59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60" t="str">
        <f t="shared" si="7"/>
        <v/>
      </c>
    </row>
    <row r="436" spans="7:9">
      <c r="G436" s="59" t="str">
        <f>IF(A436="Plan",SUMIF('Control de pagos'!B:B,Descripción!B436,'Control de pagos'!D:D),"")</f>
        <v/>
      </c>
      <c r="H436" s="59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60" t="str">
        <f t="shared" si="7"/>
        <v/>
      </c>
    </row>
    <row r="437" spans="7:9">
      <c r="G437" s="59" t="str">
        <f>IF(A437="Plan",SUMIF('Control de pagos'!B:B,Descripción!B437,'Control de pagos'!D:D),"")</f>
        <v/>
      </c>
      <c r="H437" s="59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60" t="str">
        <f t="shared" si="7"/>
        <v/>
      </c>
    </row>
    <row r="438" spans="7:9">
      <c r="G438" s="59" t="str">
        <f>IF(A438="Plan",SUMIF('Control de pagos'!B:B,Descripción!B438,'Control de pagos'!D:D),"")</f>
        <v/>
      </c>
      <c r="H438" s="59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60" t="str">
        <f t="shared" si="7"/>
        <v/>
      </c>
    </row>
    <row r="439" spans="7:9">
      <c r="G439" s="59" t="str">
        <f>IF(A439="Plan",SUMIF('Control de pagos'!B:B,Descripción!B439,'Control de pagos'!D:D),"")</f>
        <v/>
      </c>
      <c r="H439" s="59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60" t="str">
        <f t="shared" si="7"/>
        <v/>
      </c>
    </row>
    <row r="440" spans="7:9">
      <c r="G440" s="59" t="str">
        <f>IF(A440="Plan",SUMIF('Control de pagos'!B:B,Descripción!B440,'Control de pagos'!D:D),"")</f>
        <v/>
      </c>
      <c r="H440" s="59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60" t="str">
        <f t="shared" si="7"/>
        <v/>
      </c>
    </row>
    <row r="441" spans="7:9">
      <c r="G441" s="59" t="str">
        <f>IF(A441="Plan",SUMIF('Control de pagos'!B:B,Descripción!B441,'Control de pagos'!D:D),"")</f>
        <v/>
      </c>
      <c r="H441" s="59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60" t="str">
        <f t="shared" si="7"/>
        <v/>
      </c>
    </row>
    <row r="442" spans="7:9">
      <c r="G442" s="59" t="str">
        <f>IF(A442="Plan",SUMIF('Control de pagos'!B:B,Descripción!B442,'Control de pagos'!D:D),"")</f>
        <v/>
      </c>
      <c r="H442" s="59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60" t="str">
        <f t="shared" si="7"/>
        <v/>
      </c>
    </row>
    <row r="443" spans="7:9">
      <c r="G443" s="59" t="str">
        <f>IF(A443="Plan",SUMIF('Control de pagos'!B:B,Descripción!B443,'Control de pagos'!D:D),"")</f>
        <v/>
      </c>
      <c r="H443" s="59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60" t="str">
        <f t="shared" si="7"/>
        <v/>
      </c>
    </row>
    <row r="444" spans="7:9">
      <c r="G444" s="59" t="str">
        <f>IF(A444="Plan",SUMIF('Control de pagos'!B:B,Descripción!B444,'Control de pagos'!D:D),"")</f>
        <v/>
      </c>
      <c r="H444" s="59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60" t="str">
        <f t="shared" si="7"/>
        <v/>
      </c>
    </row>
    <row r="445" spans="7:9">
      <c r="G445" s="59" t="str">
        <f>IF(A445="Plan",SUMIF('Control de pagos'!B:B,Descripción!B445,'Control de pagos'!D:D),"")</f>
        <v/>
      </c>
      <c r="H445" s="59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60" t="str">
        <f t="shared" si="7"/>
        <v/>
      </c>
    </row>
    <row r="446" spans="7:9">
      <c r="G446" s="59" t="str">
        <f>IF(A446="Plan",SUMIF('Control de pagos'!B:B,Descripción!B446,'Control de pagos'!D:D),"")</f>
        <v/>
      </c>
      <c r="H446" s="59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60" t="str">
        <f t="shared" si="7"/>
        <v/>
      </c>
    </row>
    <row r="447" spans="7:9">
      <c r="G447" s="59" t="str">
        <f>IF(A447="Plan",SUMIF('Control de pagos'!B:B,Descripción!B447,'Control de pagos'!D:D),"")</f>
        <v/>
      </c>
      <c r="H447" s="59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60" t="str">
        <f t="shared" si="7"/>
        <v/>
      </c>
    </row>
    <row r="448" spans="7:9">
      <c r="G448" s="59" t="str">
        <f>IF(A448="Plan",SUMIF('Control de pagos'!B:B,Descripción!B448,'Control de pagos'!D:D),"")</f>
        <v/>
      </c>
      <c r="H448" s="59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60" t="str">
        <f t="shared" si="7"/>
        <v/>
      </c>
    </row>
    <row r="449" spans="7:9">
      <c r="G449" s="59" t="str">
        <f>IF(A449="Plan",SUMIF('Control de pagos'!B:B,Descripción!B449,'Control de pagos'!D:D),"")</f>
        <v/>
      </c>
      <c r="H449" s="59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60" t="str">
        <f t="shared" si="7"/>
        <v/>
      </c>
    </row>
    <row r="450" spans="7:9">
      <c r="G450" s="59" t="str">
        <f>IF(A450="Plan",SUMIF('Control de pagos'!B:B,Descripción!B450,'Control de pagos'!D:D),"")</f>
        <v/>
      </c>
      <c r="H450" s="59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60" t="str">
        <f t="shared" si="7"/>
        <v/>
      </c>
    </row>
    <row r="451" spans="7:9">
      <c r="G451" s="59" t="str">
        <f>IF(A451="Plan",SUMIF('Control de pagos'!B:B,Descripción!B451,'Control de pagos'!D:D),"")</f>
        <v/>
      </c>
      <c r="H451" s="59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60" t="str">
        <f t="shared" si="7"/>
        <v/>
      </c>
    </row>
    <row r="452" spans="7:9">
      <c r="G452" s="59" t="str">
        <f>IF(A452="Plan",SUMIF('Control de pagos'!B:B,Descripción!B452,'Control de pagos'!D:D),"")</f>
        <v/>
      </c>
      <c r="H452" s="59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60" t="str">
        <f t="shared" si="7"/>
        <v/>
      </c>
    </row>
    <row r="453" spans="7:9">
      <c r="G453" s="59" t="str">
        <f>IF(A453="Plan",SUMIF('Control de pagos'!B:B,Descripción!B453,'Control de pagos'!D:D),"")</f>
        <v/>
      </c>
      <c r="H453" s="59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60" t="str">
        <f t="shared" si="7"/>
        <v/>
      </c>
    </row>
    <row r="454" spans="7:9">
      <c r="G454" s="59" t="str">
        <f>IF(A454="Plan",SUMIF('Control de pagos'!B:B,Descripción!B454,'Control de pagos'!D:D),"")</f>
        <v/>
      </c>
      <c r="H454" s="59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60" t="str">
        <f t="shared" si="7"/>
        <v/>
      </c>
    </row>
    <row r="455" spans="7:9">
      <c r="G455" s="59" t="str">
        <f>IF(A455="Plan",SUMIF('Control de pagos'!B:B,Descripción!B455,'Control de pagos'!D:D),"")</f>
        <v/>
      </c>
      <c r="H455" s="59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60" t="str">
        <f t="shared" si="7"/>
        <v/>
      </c>
    </row>
    <row r="456" spans="7:9">
      <c r="G456" s="59" t="str">
        <f>IF(A456="Plan",SUMIF('Control de pagos'!B:B,Descripción!B456,'Control de pagos'!D:D),"")</f>
        <v/>
      </c>
      <c r="H456" s="59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60" t="str">
        <f t="shared" si="7"/>
        <v/>
      </c>
    </row>
    <row r="457" spans="7:9">
      <c r="G457" s="59" t="str">
        <f>IF(A457="Plan",SUMIF('Control de pagos'!B:B,Descripción!B457,'Control de pagos'!D:D),"")</f>
        <v/>
      </c>
      <c r="H457" s="59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60" t="str">
        <f t="shared" si="7"/>
        <v/>
      </c>
    </row>
    <row r="458" spans="7:9">
      <c r="G458" s="59" t="str">
        <f>IF(A458="Plan",SUMIF('Control de pagos'!B:B,Descripción!B458,'Control de pagos'!D:D),"")</f>
        <v/>
      </c>
      <c r="H458" s="59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60" t="str">
        <f t="shared" si="7"/>
        <v/>
      </c>
    </row>
    <row r="459" spans="7:9">
      <c r="G459" s="59" t="str">
        <f>IF(A459="Plan",SUMIF('Control de pagos'!B:B,Descripción!B459,'Control de pagos'!D:D),"")</f>
        <v/>
      </c>
      <c r="H459" s="59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60" t="str">
        <f t="shared" si="7"/>
        <v/>
      </c>
    </row>
    <row r="460" spans="7:9">
      <c r="G460" s="59" t="str">
        <f>IF(A460="Plan",SUMIF('Control de pagos'!B:B,Descripción!B460,'Control de pagos'!D:D),"")</f>
        <v/>
      </c>
      <c r="H460" s="59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60" t="str">
        <f t="shared" si="7"/>
        <v/>
      </c>
    </row>
    <row r="461" spans="7:9">
      <c r="G461" s="59" t="str">
        <f>IF(A461="Plan",SUMIF('Control de pagos'!B:B,Descripción!B461,'Control de pagos'!D:D),"")</f>
        <v/>
      </c>
      <c r="H461" s="59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60" t="str">
        <f t="shared" si="7"/>
        <v/>
      </c>
    </row>
    <row r="462" spans="7:9">
      <c r="G462" s="59" t="str">
        <f>IF(A462="Plan",SUMIF('Control de pagos'!B:B,Descripción!B462,'Control de pagos'!D:D),"")</f>
        <v/>
      </c>
      <c r="H462" s="59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60" t="str">
        <f t="shared" si="7"/>
        <v/>
      </c>
    </row>
    <row r="463" spans="7:9">
      <c r="G463" s="59" t="str">
        <f>IF(A463="Plan",SUMIF('Control de pagos'!B:B,Descripción!B463,'Control de pagos'!D:D),"")</f>
        <v/>
      </c>
      <c r="H463" s="59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60" t="str">
        <f t="shared" si="7"/>
        <v/>
      </c>
    </row>
    <row r="464" spans="7:9">
      <c r="G464" s="59" t="str">
        <f>IF(A464="Plan",SUMIF('Control de pagos'!B:B,Descripción!B464,'Control de pagos'!D:D),"")</f>
        <v/>
      </c>
      <c r="H464" s="59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60" t="str">
        <f t="shared" si="7"/>
        <v/>
      </c>
    </row>
    <row r="465" spans="7:9">
      <c r="G465" s="59" t="str">
        <f>IF(A465="Plan",SUMIF('Control de pagos'!B:B,Descripción!B465,'Control de pagos'!D:D),"")</f>
        <v/>
      </c>
      <c r="H465" s="59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60" t="str">
        <f t="shared" si="7"/>
        <v/>
      </c>
    </row>
    <row r="466" spans="7:9">
      <c r="G466" s="59" t="str">
        <f>IF(A466="Plan",SUMIF('Control de pagos'!B:B,Descripción!B466,'Control de pagos'!D:D),"")</f>
        <v/>
      </c>
      <c r="H466" s="59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60" t="str">
        <f t="shared" si="7"/>
        <v/>
      </c>
    </row>
    <row r="467" spans="7:9">
      <c r="G467" s="59" t="str">
        <f>IF(A467="Plan",SUMIF('Control de pagos'!B:B,Descripción!B467,'Control de pagos'!D:D),"")</f>
        <v/>
      </c>
      <c r="H467" s="59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60" t="str">
        <f t="shared" si="7"/>
        <v/>
      </c>
    </row>
    <row r="468" spans="7:9">
      <c r="G468" s="59" t="str">
        <f>IF(A468="Plan",SUMIF('Control de pagos'!B:B,Descripción!B468,'Control de pagos'!D:D),"")</f>
        <v/>
      </c>
      <c r="H468" s="59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60" t="str">
        <f t="shared" ref="I468:I531" si="8">IF(G468="","",G468-H468)</f>
        <v/>
      </c>
    </row>
    <row r="469" spans="7:9">
      <c r="G469" s="59" t="str">
        <f>IF(A469="Plan",SUMIF('Control de pagos'!B:B,Descripción!B469,'Control de pagos'!D:D),"")</f>
        <v/>
      </c>
      <c r="H469" s="59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60" t="str">
        <f t="shared" si="8"/>
        <v/>
      </c>
    </row>
    <row r="470" spans="7:9">
      <c r="G470" s="59" t="str">
        <f>IF(A470="Plan",SUMIF('Control de pagos'!B:B,Descripción!B470,'Control de pagos'!D:D),"")</f>
        <v/>
      </c>
      <c r="H470" s="59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60" t="str">
        <f t="shared" si="8"/>
        <v/>
      </c>
    </row>
    <row r="471" spans="7:9">
      <c r="G471" s="59" t="str">
        <f>IF(A471="Plan",SUMIF('Control de pagos'!B:B,Descripción!B471,'Control de pagos'!D:D),"")</f>
        <v/>
      </c>
      <c r="H471" s="59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60" t="str">
        <f t="shared" si="8"/>
        <v/>
      </c>
    </row>
    <row r="472" spans="7:9">
      <c r="G472" s="59" t="str">
        <f>IF(A472="Plan",SUMIF('Control de pagos'!B:B,Descripción!B472,'Control de pagos'!D:D),"")</f>
        <v/>
      </c>
      <c r="H472" s="59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60" t="str">
        <f t="shared" si="8"/>
        <v/>
      </c>
    </row>
    <row r="473" spans="7:9">
      <c r="G473" s="59" t="str">
        <f>IF(A473="Plan",SUMIF('Control de pagos'!B:B,Descripción!B473,'Control de pagos'!D:D),"")</f>
        <v/>
      </c>
      <c r="H473" s="59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60" t="str">
        <f t="shared" si="8"/>
        <v/>
      </c>
    </row>
    <row r="474" spans="7:9">
      <c r="G474" s="59" t="str">
        <f>IF(A474="Plan",SUMIF('Control de pagos'!B:B,Descripción!B474,'Control de pagos'!D:D),"")</f>
        <v/>
      </c>
      <c r="H474" s="59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60" t="str">
        <f t="shared" si="8"/>
        <v/>
      </c>
    </row>
    <row r="475" spans="7:9">
      <c r="G475" s="59" t="str">
        <f>IF(A475="Plan",SUMIF('Control de pagos'!B:B,Descripción!B475,'Control de pagos'!D:D),"")</f>
        <v/>
      </c>
      <c r="H475" s="59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60" t="str">
        <f t="shared" si="8"/>
        <v/>
      </c>
    </row>
    <row r="476" spans="7:9">
      <c r="G476" s="59" t="str">
        <f>IF(A476="Plan",SUMIF('Control de pagos'!B:B,Descripción!B476,'Control de pagos'!D:D),"")</f>
        <v/>
      </c>
      <c r="H476" s="59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60" t="str">
        <f t="shared" si="8"/>
        <v/>
      </c>
    </row>
    <row r="477" spans="7:9">
      <c r="G477" s="59" t="str">
        <f>IF(A477="Plan",SUMIF('Control de pagos'!B:B,Descripción!B477,'Control de pagos'!D:D),"")</f>
        <v/>
      </c>
      <c r="H477" s="59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60" t="str">
        <f t="shared" si="8"/>
        <v/>
      </c>
    </row>
    <row r="478" spans="7:9">
      <c r="G478" s="59" t="str">
        <f>IF(A478="Plan",SUMIF('Control de pagos'!B:B,Descripción!B478,'Control de pagos'!D:D),"")</f>
        <v/>
      </c>
      <c r="H478" s="59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60" t="str">
        <f t="shared" si="8"/>
        <v/>
      </c>
    </row>
    <row r="479" spans="7:9">
      <c r="G479" s="59" t="str">
        <f>IF(A479="Plan",SUMIF('Control de pagos'!B:B,Descripción!B479,'Control de pagos'!D:D),"")</f>
        <v/>
      </c>
      <c r="H479" s="59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60" t="str">
        <f t="shared" si="8"/>
        <v/>
      </c>
    </row>
    <row r="480" spans="7:9">
      <c r="G480" s="59" t="str">
        <f>IF(A480="Plan",SUMIF('Control de pagos'!B:B,Descripción!B480,'Control de pagos'!D:D),"")</f>
        <v/>
      </c>
      <c r="H480" s="59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60" t="str">
        <f t="shared" si="8"/>
        <v/>
      </c>
    </row>
    <row r="481" spans="7:9">
      <c r="G481" s="59" t="str">
        <f>IF(A481="Plan",SUMIF('Control de pagos'!B:B,Descripción!B481,'Control de pagos'!D:D),"")</f>
        <v/>
      </c>
      <c r="H481" s="59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60" t="str">
        <f t="shared" si="8"/>
        <v/>
      </c>
    </row>
    <row r="482" spans="7:9">
      <c r="G482" s="59" t="str">
        <f>IF(A482="Plan",SUMIF('Control de pagos'!B:B,Descripción!B482,'Control de pagos'!D:D),"")</f>
        <v/>
      </c>
      <c r="H482" s="59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60" t="str">
        <f t="shared" si="8"/>
        <v/>
      </c>
    </row>
    <row r="483" spans="7:9">
      <c r="G483" s="59" t="str">
        <f>IF(A483="Plan",SUMIF('Control de pagos'!B:B,Descripción!B483,'Control de pagos'!D:D),"")</f>
        <v/>
      </c>
      <c r="H483" s="59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60" t="str">
        <f t="shared" si="8"/>
        <v/>
      </c>
    </row>
    <row r="484" spans="7:9">
      <c r="G484" s="59" t="str">
        <f>IF(A484="Plan",SUMIF('Control de pagos'!B:B,Descripción!B484,'Control de pagos'!D:D),"")</f>
        <v/>
      </c>
      <c r="H484" s="59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60" t="str">
        <f t="shared" si="8"/>
        <v/>
      </c>
    </row>
    <row r="485" spans="7:9">
      <c r="G485" s="59" t="str">
        <f>IF(A485="Plan",SUMIF('Control de pagos'!B:B,Descripción!B485,'Control de pagos'!D:D),"")</f>
        <v/>
      </c>
      <c r="H485" s="59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60" t="str">
        <f t="shared" si="8"/>
        <v/>
      </c>
    </row>
    <row r="486" spans="7:9">
      <c r="G486" s="59" t="str">
        <f>IF(A486="Plan",SUMIF('Control de pagos'!B:B,Descripción!B486,'Control de pagos'!D:D),"")</f>
        <v/>
      </c>
      <c r="H486" s="59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60" t="str">
        <f t="shared" si="8"/>
        <v/>
      </c>
    </row>
    <row r="487" spans="7:9">
      <c r="G487" s="59" t="str">
        <f>IF(A487="Plan",SUMIF('Control de pagos'!B:B,Descripción!B487,'Control de pagos'!D:D),"")</f>
        <v/>
      </c>
      <c r="H487" s="59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60" t="str">
        <f t="shared" si="8"/>
        <v/>
      </c>
    </row>
    <row r="488" spans="7:9">
      <c r="G488" s="59" t="str">
        <f>IF(A488="Plan",SUMIF('Control de pagos'!B:B,Descripción!B488,'Control de pagos'!D:D),"")</f>
        <v/>
      </c>
      <c r="H488" s="59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60" t="str">
        <f t="shared" si="8"/>
        <v/>
      </c>
    </row>
    <row r="489" spans="7:9">
      <c r="G489" s="59" t="str">
        <f>IF(A489="Plan",SUMIF('Control de pagos'!B:B,Descripción!B489,'Control de pagos'!D:D),"")</f>
        <v/>
      </c>
      <c r="H489" s="59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60" t="str">
        <f t="shared" si="8"/>
        <v/>
      </c>
    </row>
    <row r="490" spans="7:9">
      <c r="G490" s="59" t="str">
        <f>IF(A490="Plan",SUMIF('Control de pagos'!B:B,Descripción!B490,'Control de pagos'!D:D),"")</f>
        <v/>
      </c>
      <c r="H490" s="59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60" t="str">
        <f t="shared" si="8"/>
        <v/>
      </c>
    </row>
    <row r="491" spans="7:9">
      <c r="G491" s="59" t="str">
        <f>IF(A491="Plan",SUMIF('Control de pagos'!B:B,Descripción!B491,'Control de pagos'!D:D),"")</f>
        <v/>
      </c>
      <c r="H491" s="59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60" t="str">
        <f t="shared" si="8"/>
        <v/>
      </c>
    </row>
    <row r="492" spans="7:9">
      <c r="G492" s="59" t="str">
        <f>IF(A492="Plan",SUMIF('Control de pagos'!B:B,Descripción!B492,'Control de pagos'!D:D),"")</f>
        <v/>
      </c>
      <c r="H492" s="59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60" t="str">
        <f t="shared" si="8"/>
        <v/>
      </c>
    </row>
    <row r="493" spans="7:9">
      <c r="G493" s="59" t="str">
        <f>IF(A493="Plan",SUMIF('Control de pagos'!B:B,Descripción!B493,'Control de pagos'!D:D),"")</f>
        <v/>
      </c>
      <c r="H493" s="59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60" t="str">
        <f t="shared" si="8"/>
        <v/>
      </c>
    </row>
    <row r="494" spans="7:9">
      <c r="G494" s="59" t="str">
        <f>IF(A494="Plan",SUMIF('Control de pagos'!B:B,Descripción!B494,'Control de pagos'!D:D),"")</f>
        <v/>
      </c>
      <c r="H494" s="59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60" t="str">
        <f t="shared" si="8"/>
        <v/>
      </c>
    </row>
    <row r="495" spans="7:9">
      <c r="G495" s="59" t="str">
        <f>IF(A495="Plan",SUMIF('Control de pagos'!B:B,Descripción!B495,'Control de pagos'!D:D),"")</f>
        <v/>
      </c>
      <c r="H495" s="59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60" t="str">
        <f t="shared" si="8"/>
        <v/>
      </c>
    </row>
    <row r="496" spans="7:9">
      <c r="G496" s="59" t="str">
        <f>IF(A496="Plan",SUMIF('Control de pagos'!B:B,Descripción!B496,'Control de pagos'!D:D),"")</f>
        <v/>
      </c>
      <c r="H496" s="59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60" t="str">
        <f t="shared" si="8"/>
        <v/>
      </c>
    </row>
    <row r="497" spans="7:9">
      <c r="G497" s="59" t="str">
        <f>IF(A497="Plan",SUMIF('Control de pagos'!B:B,Descripción!B497,'Control de pagos'!D:D),"")</f>
        <v/>
      </c>
      <c r="H497" s="59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60" t="str">
        <f t="shared" si="8"/>
        <v/>
      </c>
    </row>
    <row r="498" spans="7:9">
      <c r="G498" s="59" t="str">
        <f>IF(A498="Plan",SUMIF('Control de pagos'!B:B,Descripción!B498,'Control de pagos'!D:D),"")</f>
        <v/>
      </c>
      <c r="H498" s="59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60" t="str">
        <f t="shared" si="8"/>
        <v/>
      </c>
    </row>
    <row r="499" spans="7:9">
      <c r="G499" s="59" t="str">
        <f>IF(A499="Plan",SUMIF('Control de pagos'!B:B,Descripción!B499,'Control de pagos'!D:D),"")</f>
        <v/>
      </c>
      <c r="H499" s="59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60" t="str">
        <f t="shared" si="8"/>
        <v/>
      </c>
    </row>
    <row r="500" spans="7:9">
      <c r="G500" s="59" t="str">
        <f>IF(A500="Plan",SUMIF('Control de pagos'!B:B,Descripción!B500,'Control de pagos'!D:D),"")</f>
        <v/>
      </c>
      <c r="H500" s="59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60" t="str">
        <f t="shared" si="8"/>
        <v/>
      </c>
    </row>
    <row r="501" spans="7:9">
      <c r="G501" s="59" t="str">
        <f>IF(A501="Plan",SUMIF('Control de pagos'!B:B,Descripción!B501,'Control de pagos'!D:D),"")</f>
        <v/>
      </c>
      <c r="H501" s="59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60" t="str">
        <f t="shared" si="8"/>
        <v/>
      </c>
    </row>
    <row r="502" spans="7:9">
      <c r="G502" s="59" t="str">
        <f>IF(A502="Plan",SUMIF('Control de pagos'!B:B,Descripción!B502,'Control de pagos'!D:D),"")</f>
        <v/>
      </c>
      <c r="H502" s="59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60" t="str">
        <f t="shared" si="8"/>
        <v/>
      </c>
    </row>
    <row r="503" spans="7:9">
      <c r="G503" s="59" t="str">
        <f>IF(A503="Plan",SUMIF('Control de pagos'!B:B,Descripción!B503,'Control de pagos'!D:D),"")</f>
        <v/>
      </c>
      <c r="H503" s="59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60" t="str">
        <f t="shared" si="8"/>
        <v/>
      </c>
    </row>
    <row r="504" spans="7:9">
      <c r="G504" s="59" t="str">
        <f>IF(A504="Plan",SUMIF('Control de pagos'!B:B,Descripción!B504,'Control de pagos'!D:D),"")</f>
        <v/>
      </c>
      <c r="H504" s="59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60" t="str">
        <f t="shared" si="8"/>
        <v/>
      </c>
    </row>
    <row r="505" spans="7:9">
      <c r="G505" s="59" t="str">
        <f>IF(A505="Plan",SUMIF('Control de pagos'!B:B,Descripción!B505,'Control de pagos'!D:D),"")</f>
        <v/>
      </c>
      <c r="H505" s="59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60" t="str">
        <f t="shared" si="8"/>
        <v/>
      </c>
    </row>
    <row r="506" spans="7:9">
      <c r="G506" s="59" t="str">
        <f>IF(A506="Plan",SUMIF('Control de pagos'!B:B,Descripción!B506,'Control de pagos'!D:D),"")</f>
        <v/>
      </c>
      <c r="H506" s="59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60" t="str">
        <f t="shared" si="8"/>
        <v/>
      </c>
    </row>
    <row r="507" spans="7:9">
      <c r="G507" s="59" t="str">
        <f>IF(A507="Plan",SUMIF('Control de pagos'!B:B,Descripción!B507,'Control de pagos'!D:D),"")</f>
        <v/>
      </c>
      <c r="H507" s="59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60" t="str">
        <f t="shared" si="8"/>
        <v/>
      </c>
    </row>
    <row r="508" spans="7:9">
      <c r="G508" s="59" t="str">
        <f>IF(A508="Plan",SUMIF('Control de pagos'!B:B,Descripción!B508,'Control de pagos'!D:D),"")</f>
        <v/>
      </c>
      <c r="H508" s="59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60" t="str">
        <f t="shared" si="8"/>
        <v/>
      </c>
    </row>
    <row r="509" spans="7:9">
      <c r="G509" s="59" t="str">
        <f>IF(A509="Plan",SUMIF('Control de pagos'!B:B,Descripción!B509,'Control de pagos'!D:D),"")</f>
        <v/>
      </c>
      <c r="H509" s="59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60" t="str">
        <f t="shared" si="8"/>
        <v/>
      </c>
    </row>
    <row r="510" spans="7:9">
      <c r="G510" s="59" t="str">
        <f>IF(A510="Plan",SUMIF('Control de pagos'!B:B,Descripción!B510,'Control de pagos'!D:D),"")</f>
        <v/>
      </c>
      <c r="H510" s="59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60" t="str">
        <f t="shared" si="8"/>
        <v/>
      </c>
    </row>
    <row r="511" spans="7:9">
      <c r="G511" s="59" t="str">
        <f>IF(A511="Plan",SUMIF('Control de pagos'!B:B,Descripción!B511,'Control de pagos'!D:D),"")</f>
        <v/>
      </c>
      <c r="H511" s="59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60" t="str">
        <f t="shared" si="8"/>
        <v/>
      </c>
    </row>
    <row r="512" spans="7:9">
      <c r="G512" s="59" t="str">
        <f>IF(A512="Plan",SUMIF('Control de pagos'!B:B,Descripción!B512,'Control de pagos'!D:D),"")</f>
        <v/>
      </c>
      <c r="H512" s="59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60" t="str">
        <f t="shared" si="8"/>
        <v/>
      </c>
    </row>
    <row r="513" spans="7:9">
      <c r="G513" s="59" t="str">
        <f>IF(A513="Plan",SUMIF('Control de pagos'!B:B,Descripción!B513,'Control de pagos'!D:D),"")</f>
        <v/>
      </c>
      <c r="H513" s="59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60" t="str">
        <f t="shared" si="8"/>
        <v/>
      </c>
    </row>
    <row r="514" spans="7:9">
      <c r="G514" s="59" t="str">
        <f>IF(A514="Plan",SUMIF('Control de pagos'!B:B,Descripción!B514,'Control de pagos'!D:D),"")</f>
        <v/>
      </c>
      <c r="H514" s="59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60" t="str">
        <f t="shared" si="8"/>
        <v/>
      </c>
    </row>
    <row r="515" spans="7:9">
      <c r="G515" s="59" t="str">
        <f>IF(A515="Plan",SUMIF('Control de pagos'!B:B,Descripción!B515,'Control de pagos'!D:D),"")</f>
        <v/>
      </c>
      <c r="H515" s="59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60" t="str">
        <f t="shared" si="8"/>
        <v/>
      </c>
    </row>
    <row r="516" spans="7:9">
      <c r="G516" s="59" t="str">
        <f>IF(A516="Plan",SUMIF('Control de pagos'!B:B,Descripción!B516,'Control de pagos'!D:D),"")</f>
        <v/>
      </c>
      <c r="H516" s="59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60" t="str">
        <f t="shared" si="8"/>
        <v/>
      </c>
    </row>
    <row r="517" spans="7:9">
      <c r="G517" s="59" t="str">
        <f>IF(A517="Plan",SUMIF('Control de pagos'!B:B,Descripción!B517,'Control de pagos'!D:D),"")</f>
        <v/>
      </c>
      <c r="H517" s="59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60" t="str">
        <f t="shared" si="8"/>
        <v/>
      </c>
    </row>
    <row r="518" spans="7:9">
      <c r="G518" s="59" t="str">
        <f>IF(A518="Plan",SUMIF('Control de pagos'!B:B,Descripción!B518,'Control de pagos'!D:D),"")</f>
        <v/>
      </c>
      <c r="H518" s="59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60" t="str">
        <f t="shared" si="8"/>
        <v/>
      </c>
    </row>
    <row r="519" spans="7:9">
      <c r="G519" s="59" t="str">
        <f>IF(A519="Plan",SUMIF('Control de pagos'!B:B,Descripción!B519,'Control de pagos'!D:D),"")</f>
        <v/>
      </c>
      <c r="H519" s="59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60" t="str">
        <f t="shared" si="8"/>
        <v/>
      </c>
    </row>
    <row r="520" spans="7:9">
      <c r="G520" s="59" t="str">
        <f>IF(A520="Plan",SUMIF('Control de pagos'!B:B,Descripción!B520,'Control de pagos'!D:D),"")</f>
        <v/>
      </c>
      <c r="H520" s="59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60" t="str">
        <f t="shared" si="8"/>
        <v/>
      </c>
    </row>
    <row r="521" spans="7:9">
      <c r="G521" s="59" t="str">
        <f>IF(A521="Plan",SUMIF('Control de pagos'!B:B,Descripción!B521,'Control de pagos'!D:D),"")</f>
        <v/>
      </c>
      <c r="H521" s="59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60" t="str">
        <f t="shared" si="8"/>
        <v/>
      </c>
    </row>
    <row r="522" spans="7:9">
      <c r="G522" s="59" t="str">
        <f>IF(A522="Plan",SUMIF('Control de pagos'!B:B,Descripción!B522,'Control de pagos'!D:D),"")</f>
        <v/>
      </c>
      <c r="H522" s="59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60" t="str">
        <f t="shared" si="8"/>
        <v/>
      </c>
    </row>
    <row r="523" spans="7:9">
      <c r="G523" s="59" t="str">
        <f>IF(A523="Plan",SUMIF('Control de pagos'!B:B,Descripción!B523,'Control de pagos'!D:D),"")</f>
        <v/>
      </c>
      <c r="H523" s="59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60" t="str">
        <f t="shared" si="8"/>
        <v/>
      </c>
    </row>
    <row r="524" spans="7:9">
      <c r="G524" s="59" t="str">
        <f>IF(A524="Plan",SUMIF('Control de pagos'!B:B,Descripción!B524,'Control de pagos'!D:D),"")</f>
        <v/>
      </c>
      <c r="H524" s="59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60" t="str">
        <f t="shared" si="8"/>
        <v/>
      </c>
    </row>
    <row r="525" spans="7:9">
      <c r="G525" s="59" t="str">
        <f>IF(A525="Plan",SUMIF('Control de pagos'!B:B,Descripción!B525,'Control de pagos'!D:D),"")</f>
        <v/>
      </c>
      <c r="H525" s="59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60" t="str">
        <f t="shared" si="8"/>
        <v/>
      </c>
    </row>
    <row r="526" spans="7:9">
      <c r="G526" s="59" t="str">
        <f>IF(A526="Plan",SUMIF('Control de pagos'!B:B,Descripción!B526,'Control de pagos'!D:D),"")</f>
        <v/>
      </c>
      <c r="H526" s="59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60" t="str">
        <f t="shared" si="8"/>
        <v/>
      </c>
    </row>
    <row r="527" spans="7:9">
      <c r="G527" s="59" t="str">
        <f>IF(A527="Plan",SUMIF('Control de pagos'!B:B,Descripción!B527,'Control de pagos'!D:D),"")</f>
        <v/>
      </c>
      <c r="H527" s="59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60" t="str">
        <f t="shared" si="8"/>
        <v/>
      </c>
    </row>
    <row r="528" spans="7:9">
      <c r="G528" s="59" t="str">
        <f>IF(A528="Plan",SUMIF('Control de pagos'!B:B,Descripción!B528,'Control de pagos'!D:D),"")</f>
        <v/>
      </c>
      <c r="H528" s="59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60" t="str">
        <f t="shared" si="8"/>
        <v/>
      </c>
    </row>
    <row r="529" spans="7:9">
      <c r="G529" s="59" t="str">
        <f>IF(A529="Plan",SUMIF('Control de pagos'!B:B,Descripción!B529,'Control de pagos'!D:D),"")</f>
        <v/>
      </c>
      <c r="H529" s="59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60" t="str">
        <f t="shared" si="8"/>
        <v/>
      </c>
    </row>
    <row r="530" spans="7:9">
      <c r="G530" s="59" t="str">
        <f>IF(A530="Plan",SUMIF('Control de pagos'!B:B,Descripción!B530,'Control de pagos'!D:D),"")</f>
        <v/>
      </c>
      <c r="H530" s="59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60" t="str">
        <f t="shared" si="8"/>
        <v/>
      </c>
    </row>
    <row r="531" spans="7:9">
      <c r="G531" s="59" t="str">
        <f>IF(A531="Plan",SUMIF('Control de pagos'!B:B,Descripción!B531,'Control de pagos'!D:D),"")</f>
        <v/>
      </c>
      <c r="H531" s="59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60" t="str">
        <f t="shared" si="8"/>
        <v/>
      </c>
    </row>
    <row r="532" spans="7:9">
      <c r="G532" s="59" t="str">
        <f>IF(A532="Plan",SUMIF('Control de pagos'!B:B,Descripción!B532,'Control de pagos'!D:D),"")</f>
        <v/>
      </c>
      <c r="H532" s="59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60" t="str">
        <f t="shared" ref="I532:I595" si="9">IF(G532="","",G532-H532)</f>
        <v/>
      </c>
    </row>
    <row r="533" spans="7:9">
      <c r="G533" s="59" t="str">
        <f>IF(A533="Plan",SUMIF('Control de pagos'!B:B,Descripción!B533,'Control de pagos'!D:D),"")</f>
        <v/>
      </c>
      <c r="H533" s="59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60" t="str">
        <f t="shared" si="9"/>
        <v/>
      </c>
    </row>
    <row r="534" spans="7:9">
      <c r="G534" s="59" t="str">
        <f>IF(A534="Plan",SUMIF('Control de pagos'!B:B,Descripción!B534,'Control de pagos'!D:D),"")</f>
        <v/>
      </c>
      <c r="H534" s="59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60" t="str">
        <f t="shared" si="9"/>
        <v/>
      </c>
    </row>
    <row r="535" spans="7:9">
      <c r="G535" s="59" t="str">
        <f>IF(A535="Plan",SUMIF('Control de pagos'!B:B,Descripción!B535,'Control de pagos'!D:D),"")</f>
        <v/>
      </c>
      <c r="H535" s="59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60" t="str">
        <f t="shared" si="9"/>
        <v/>
      </c>
    </row>
    <row r="536" spans="7:9">
      <c r="G536" s="59" t="str">
        <f>IF(A536="Plan",SUMIF('Control de pagos'!B:B,Descripción!B536,'Control de pagos'!D:D),"")</f>
        <v/>
      </c>
      <c r="H536" s="59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60" t="str">
        <f t="shared" si="9"/>
        <v/>
      </c>
    </row>
    <row r="537" spans="7:9">
      <c r="G537" s="59" t="str">
        <f>IF(A537="Plan",SUMIF('Control de pagos'!B:B,Descripción!B537,'Control de pagos'!D:D),"")</f>
        <v/>
      </c>
      <c r="H537" s="59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60" t="str">
        <f t="shared" si="9"/>
        <v/>
      </c>
    </row>
    <row r="538" spans="7:9">
      <c r="G538" s="59" t="str">
        <f>IF(A538="Plan",SUMIF('Control de pagos'!B:B,Descripción!B538,'Control de pagos'!D:D),"")</f>
        <v/>
      </c>
      <c r="H538" s="59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60" t="str">
        <f t="shared" si="9"/>
        <v/>
      </c>
    </row>
    <row r="539" spans="7:9">
      <c r="G539" s="59" t="str">
        <f>IF(A539="Plan",SUMIF('Control de pagos'!B:B,Descripción!B539,'Control de pagos'!D:D),"")</f>
        <v/>
      </c>
      <c r="H539" s="59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60" t="str">
        <f t="shared" si="9"/>
        <v/>
      </c>
    </row>
    <row r="540" spans="7:9">
      <c r="G540" s="59" t="str">
        <f>IF(A540="Plan",SUMIF('Control de pagos'!B:B,Descripción!B540,'Control de pagos'!D:D),"")</f>
        <v/>
      </c>
      <c r="H540" s="59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60" t="str">
        <f t="shared" si="9"/>
        <v/>
      </c>
    </row>
    <row r="541" spans="7:9">
      <c r="G541" s="59" t="str">
        <f>IF(A541="Plan",SUMIF('Control de pagos'!B:B,Descripción!B541,'Control de pagos'!D:D),"")</f>
        <v/>
      </c>
      <c r="H541" s="59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60" t="str">
        <f t="shared" si="9"/>
        <v/>
      </c>
    </row>
    <row r="542" spans="7:9">
      <c r="G542" s="59" t="str">
        <f>IF(A542="Plan",SUMIF('Control de pagos'!B:B,Descripción!B542,'Control de pagos'!D:D),"")</f>
        <v/>
      </c>
      <c r="H542" s="59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60" t="str">
        <f t="shared" si="9"/>
        <v/>
      </c>
    </row>
    <row r="543" spans="7:9">
      <c r="G543" s="59" t="str">
        <f>IF(A543="Plan",SUMIF('Control de pagos'!B:B,Descripción!B543,'Control de pagos'!D:D),"")</f>
        <v/>
      </c>
      <c r="H543" s="59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60" t="str">
        <f t="shared" si="9"/>
        <v/>
      </c>
    </row>
    <row r="544" spans="7:9">
      <c r="G544" s="59" t="str">
        <f>IF(A544="Plan",SUMIF('Control de pagos'!B:B,Descripción!B544,'Control de pagos'!D:D),"")</f>
        <v/>
      </c>
      <c r="H544" s="59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60" t="str">
        <f t="shared" si="9"/>
        <v/>
      </c>
    </row>
    <row r="545" spans="7:9">
      <c r="G545" s="59" t="str">
        <f>IF(A545="Plan",SUMIF('Control de pagos'!B:B,Descripción!B545,'Control de pagos'!D:D),"")</f>
        <v/>
      </c>
      <c r="H545" s="59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60" t="str">
        <f t="shared" si="9"/>
        <v/>
      </c>
    </row>
    <row r="546" spans="7:9">
      <c r="G546" s="59" t="str">
        <f>IF(A546="Plan",SUMIF('Control de pagos'!B:B,Descripción!B546,'Control de pagos'!D:D),"")</f>
        <v/>
      </c>
      <c r="H546" s="59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60" t="str">
        <f t="shared" si="9"/>
        <v/>
      </c>
    </row>
    <row r="547" spans="7:9">
      <c r="G547" s="59" t="str">
        <f>IF(A547="Plan",SUMIF('Control de pagos'!B:B,Descripción!B547,'Control de pagos'!D:D),"")</f>
        <v/>
      </c>
      <c r="H547" s="59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60" t="str">
        <f t="shared" si="9"/>
        <v/>
      </c>
    </row>
    <row r="548" spans="7:9">
      <c r="G548" s="59" t="str">
        <f>IF(A548="Plan",SUMIF('Control de pagos'!B:B,Descripción!B548,'Control de pagos'!D:D),"")</f>
        <v/>
      </c>
      <c r="H548" s="59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60" t="str">
        <f t="shared" si="9"/>
        <v/>
      </c>
    </row>
    <row r="549" spans="7:9">
      <c r="G549" s="59" t="str">
        <f>IF(A549="Plan",SUMIF('Control de pagos'!B:B,Descripción!B549,'Control de pagos'!D:D),"")</f>
        <v/>
      </c>
      <c r="H549" s="59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60" t="str">
        <f t="shared" si="9"/>
        <v/>
      </c>
    </row>
    <row r="550" spans="7:9">
      <c r="G550" s="59" t="str">
        <f>IF(A550="Plan",SUMIF('Control de pagos'!B:B,Descripción!B550,'Control de pagos'!D:D),"")</f>
        <v/>
      </c>
      <c r="H550" s="59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60" t="str">
        <f t="shared" si="9"/>
        <v/>
      </c>
    </row>
    <row r="551" spans="7:9">
      <c r="G551" s="59" t="str">
        <f>IF(A551="Plan",SUMIF('Control de pagos'!B:B,Descripción!B551,'Control de pagos'!D:D),"")</f>
        <v/>
      </c>
      <c r="H551" s="59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60" t="str">
        <f t="shared" si="9"/>
        <v/>
      </c>
    </row>
    <row r="552" spans="7:9">
      <c r="G552" s="59" t="str">
        <f>IF(A552="Plan",SUMIF('Control de pagos'!B:B,Descripción!B552,'Control de pagos'!D:D),"")</f>
        <v/>
      </c>
      <c r="H552" s="59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60" t="str">
        <f t="shared" si="9"/>
        <v/>
      </c>
    </row>
    <row r="553" spans="7:9">
      <c r="G553" s="59" t="str">
        <f>IF(A553="Plan",SUMIF('Control de pagos'!B:B,Descripción!B553,'Control de pagos'!D:D),"")</f>
        <v/>
      </c>
      <c r="H553" s="59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60" t="str">
        <f t="shared" si="9"/>
        <v/>
      </c>
    </row>
    <row r="554" spans="7:9">
      <c r="G554" s="59" t="str">
        <f>IF(A554="Plan",SUMIF('Control de pagos'!B:B,Descripción!B554,'Control de pagos'!D:D),"")</f>
        <v/>
      </c>
      <c r="H554" s="59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60" t="str">
        <f t="shared" si="9"/>
        <v/>
      </c>
    </row>
    <row r="555" spans="7:9">
      <c r="G555" s="59" t="str">
        <f>IF(A555="Plan",SUMIF('Control de pagos'!B:B,Descripción!B555,'Control de pagos'!D:D),"")</f>
        <v/>
      </c>
      <c r="H555" s="59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60" t="str">
        <f t="shared" si="9"/>
        <v/>
      </c>
    </row>
    <row r="556" spans="7:9">
      <c r="G556" s="59" t="str">
        <f>IF(A556="Plan",SUMIF('Control de pagos'!B:B,Descripción!B556,'Control de pagos'!D:D),"")</f>
        <v/>
      </c>
      <c r="H556" s="59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60" t="str">
        <f t="shared" si="9"/>
        <v/>
      </c>
    </row>
    <row r="557" spans="7:9">
      <c r="G557" s="59" t="str">
        <f>IF(A557="Plan",SUMIF('Control de pagos'!B:B,Descripción!B557,'Control de pagos'!D:D),"")</f>
        <v/>
      </c>
      <c r="H557" s="59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60" t="str">
        <f t="shared" si="9"/>
        <v/>
      </c>
    </row>
    <row r="558" spans="7:9">
      <c r="G558" s="59" t="str">
        <f>IF(A558="Plan",SUMIF('Control de pagos'!B:B,Descripción!B558,'Control de pagos'!D:D),"")</f>
        <v/>
      </c>
      <c r="H558" s="59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60" t="str">
        <f t="shared" si="9"/>
        <v/>
      </c>
    </row>
    <row r="559" spans="7:9">
      <c r="G559" s="59" t="str">
        <f>IF(A559="Plan",SUMIF('Control de pagos'!B:B,Descripción!B559,'Control de pagos'!D:D),"")</f>
        <v/>
      </c>
      <c r="H559" s="59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60" t="str">
        <f t="shared" si="9"/>
        <v/>
      </c>
    </row>
    <row r="560" spans="7:9">
      <c r="G560" s="59" t="str">
        <f>IF(A560="Plan",SUMIF('Control de pagos'!B:B,Descripción!B560,'Control de pagos'!D:D),"")</f>
        <v/>
      </c>
      <c r="H560" s="59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60" t="str">
        <f t="shared" si="9"/>
        <v/>
      </c>
    </row>
    <row r="561" spans="7:9">
      <c r="G561" s="59" t="str">
        <f>IF(A561="Plan",SUMIF('Control de pagos'!B:B,Descripción!B561,'Control de pagos'!D:D),"")</f>
        <v/>
      </c>
      <c r="H561" s="59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60" t="str">
        <f t="shared" si="9"/>
        <v/>
      </c>
    </row>
    <row r="562" spans="7:9">
      <c r="G562" s="59" t="str">
        <f>IF(A562="Plan",SUMIF('Control de pagos'!B:B,Descripción!B562,'Control de pagos'!D:D),"")</f>
        <v/>
      </c>
      <c r="H562" s="59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60" t="str">
        <f t="shared" si="9"/>
        <v/>
      </c>
    </row>
    <row r="563" spans="7:9">
      <c r="G563" s="59" t="str">
        <f>IF(A563="Plan",SUMIF('Control de pagos'!B:B,Descripción!B563,'Control de pagos'!D:D),"")</f>
        <v/>
      </c>
      <c r="H563" s="59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60" t="str">
        <f t="shared" si="9"/>
        <v/>
      </c>
    </row>
    <row r="564" spans="7:9">
      <c r="G564" s="59" t="str">
        <f>IF(A564="Plan",SUMIF('Control de pagos'!B:B,Descripción!B564,'Control de pagos'!D:D),"")</f>
        <v/>
      </c>
      <c r="H564" s="59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60" t="str">
        <f t="shared" si="9"/>
        <v/>
      </c>
    </row>
    <row r="565" spans="7:9">
      <c r="G565" s="59" t="str">
        <f>IF(A565="Plan",SUMIF('Control de pagos'!B:B,Descripción!B565,'Control de pagos'!D:D),"")</f>
        <v/>
      </c>
      <c r="H565" s="59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60" t="str">
        <f t="shared" si="9"/>
        <v/>
      </c>
    </row>
    <row r="566" spans="7:9">
      <c r="G566" s="59" t="str">
        <f>IF(A566="Plan",SUMIF('Control de pagos'!B:B,Descripción!B566,'Control de pagos'!D:D),"")</f>
        <v/>
      </c>
      <c r="H566" s="59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60" t="str">
        <f t="shared" si="9"/>
        <v/>
      </c>
    </row>
    <row r="567" spans="7:9">
      <c r="G567" s="59" t="str">
        <f>IF(A567="Plan",SUMIF('Control de pagos'!B:B,Descripción!B567,'Control de pagos'!D:D),"")</f>
        <v/>
      </c>
      <c r="H567" s="59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60" t="str">
        <f t="shared" si="9"/>
        <v/>
      </c>
    </row>
    <row r="568" spans="7:9">
      <c r="G568" s="59" t="str">
        <f>IF(A568="Plan",SUMIF('Control de pagos'!B:B,Descripción!B568,'Control de pagos'!D:D),"")</f>
        <v/>
      </c>
      <c r="H568" s="59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60" t="str">
        <f t="shared" si="9"/>
        <v/>
      </c>
    </row>
    <row r="569" spans="7:9">
      <c r="G569" s="59" t="str">
        <f>IF(A569="Plan",SUMIF('Control de pagos'!B:B,Descripción!B569,'Control de pagos'!D:D),"")</f>
        <v/>
      </c>
      <c r="H569" s="59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60" t="str">
        <f t="shared" si="9"/>
        <v/>
      </c>
    </row>
    <row r="570" spans="7:9">
      <c r="G570" s="59" t="str">
        <f>IF(A570="Plan",SUMIF('Control de pagos'!B:B,Descripción!B570,'Control de pagos'!D:D),"")</f>
        <v/>
      </c>
      <c r="H570" s="59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60" t="str">
        <f t="shared" si="9"/>
        <v/>
      </c>
    </row>
    <row r="571" spans="7:9">
      <c r="G571" s="59" t="str">
        <f>IF(A571="Plan",SUMIF('Control de pagos'!B:B,Descripción!B571,'Control de pagos'!D:D),"")</f>
        <v/>
      </c>
      <c r="H571" s="59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60" t="str">
        <f t="shared" si="9"/>
        <v/>
      </c>
    </row>
    <row r="572" spans="7:9">
      <c r="G572" s="59" t="str">
        <f>IF(A572="Plan",SUMIF('Control de pagos'!B:B,Descripción!B572,'Control de pagos'!D:D),"")</f>
        <v/>
      </c>
      <c r="H572" s="59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60" t="str">
        <f t="shared" si="9"/>
        <v/>
      </c>
    </row>
    <row r="573" spans="7:9">
      <c r="G573" s="59" t="str">
        <f>IF(A573="Plan",SUMIF('Control de pagos'!B:B,Descripción!B573,'Control de pagos'!D:D),"")</f>
        <v/>
      </c>
      <c r="H573" s="59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60" t="str">
        <f t="shared" si="9"/>
        <v/>
      </c>
    </row>
    <row r="574" spans="7:9">
      <c r="G574" s="59" t="str">
        <f>IF(A574="Plan",SUMIF('Control de pagos'!B:B,Descripción!B574,'Control de pagos'!D:D),"")</f>
        <v/>
      </c>
      <c r="H574" s="59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60" t="str">
        <f t="shared" si="9"/>
        <v/>
      </c>
    </row>
    <row r="575" spans="7:9">
      <c r="G575" s="59" t="str">
        <f>IF(A575="Plan",SUMIF('Control de pagos'!B:B,Descripción!B575,'Control de pagos'!D:D),"")</f>
        <v/>
      </c>
      <c r="H575" s="59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60" t="str">
        <f t="shared" si="9"/>
        <v/>
      </c>
    </row>
    <row r="576" spans="7:9">
      <c r="G576" s="59" t="str">
        <f>IF(A576="Plan",SUMIF('Control de pagos'!B:B,Descripción!B576,'Control de pagos'!D:D),"")</f>
        <v/>
      </c>
      <c r="H576" s="59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60" t="str">
        <f t="shared" si="9"/>
        <v/>
      </c>
    </row>
    <row r="577" spans="7:9">
      <c r="G577" s="59" t="str">
        <f>IF(A577="Plan",SUMIF('Control de pagos'!B:B,Descripción!B577,'Control de pagos'!D:D),"")</f>
        <v/>
      </c>
      <c r="H577" s="59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60" t="str">
        <f t="shared" si="9"/>
        <v/>
      </c>
    </row>
    <row r="578" spans="7:9">
      <c r="G578" s="59" t="str">
        <f>IF(A578="Plan",SUMIF('Control de pagos'!B:B,Descripción!B578,'Control de pagos'!D:D),"")</f>
        <v/>
      </c>
      <c r="H578" s="59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60" t="str">
        <f t="shared" si="9"/>
        <v/>
      </c>
    </row>
    <row r="579" spans="7:9">
      <c r="G579" s="59" t="str">
        <f>IF(A579="Plan",SUMIF('Control de pagos'!B:B,Descripción!B579,'Control de pagos'!D:D),"")</f>
        <v/>
      </c>
      <c r="H579" s="59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60" t="str">
        <f t="shared" si="9"/>
        <v/>
      </c>
    </row>
    <row r="580" spans="7:9">
      <c r="G580" s="59" t="str">
        <f>IF(A580="Plan",SUMIF('Control de pagos'!B:B,Descripción!B580,'Control de pagos'!D:D),"")</f>
        <v/>
      </c>
      <c r="H580" s="59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60" t="str">
        <f t="shared" si="9"/>
        <v/>
      </c>
    </row>
    <row r="581" spans="7:9">
      <c r="G581" s="59" t="str">
        <f>IF(A581="Plan",SUMIF('Control de pagos'!B:B,Descripción!B581,'Control de pagos'!D:D),"")</f>
        <v/>
      </c>
      <c r="H581" s="59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60" t="str">
        <f t="shared" si="9"/>
        <v/>
      </c>
    </row>
    <row r="582" spans="7:9">
      <c r="G582" s="59" t="str">
        <f>IF(A582="Plan",SUMIF('Control de pagos'!B:B,Descripción!B582,'Control de pagos'!D:D),"")</f>
        <v/>
      </c>
      <c r="H582" s="59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60" t="str">
        <f t="shared" si="9"/>
        <v/>
      </c>
    </row>
    <row r="583" spans="7:9">
      <c r="G583" s="59" t="str">
        <f>IF(A583="Plan",SUMIF('Control de pagos'!B:B,Descripción!B583,'Control de pagos'!D:D),"")</f>
        <v/>
      </c>
      <c r="H583" s="59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60" t="str">
        <f t="shared" si="9"/>
        <v/>
      </c>
    </row>
    <row r="584" spans="7:9">
      <c r="G584" s="59" t="str">
        <f>IF(A584="Plan",SUMIF('Control de pagos'!B:B,Descripción!B584,'Control de pagos'!D:D),"")</f>
        <v/>
      </c>
      <c r="H584" s="59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60" t="str">
        <f t="shared" si="9"/>
        <v/>
      </c>
    </row>
    <row r="585" spans="7:9">
      <c r="G585" s="59" t="str">
        <f>IF(A585="Plan",SUMIF('Control de pagos'!B:B,Descripción!B585,'Control de pagos'!D:D),"")</f>
        <v/>
      </c>
      <c r="H585" s="59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60" t="str">
        <f t="shared" si="9"/>
        <v/>
      </c>
    </row>
    <row r="586" spans="7:9">
      <c r="G586" s="59" t="str">
        <f>IF(A586="Plan",SUMIF('Control de pagos'!B:B,Descripción!B586,'Control de pagos'!D:D),"")</f>
        <v/>
      </c>
      <c r="H586" s="59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60" t="str">
        <f t="shared" si="9"/>
        <v/>
      </c>
    </row>
    <row r="587" spans="7:9">
      <c r="G587" s="59" t="str">
        <f>IF(A587="Plan",SUMIF('Control de pagos'!B:B,Descripción!B587,'Control de pagos'!D:D),"")</f>
        <v/>
      </c>
      <c r="H587" s="59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60" t="str">
        <f t="shared" si="9"/>
        <v/>
      </c>
    </row>
    <row r="588" spans="7:9">
      <c r="G588" s="59" t="str">
        <f>IF(A588="Plan",SUMIF('Control de pagos'!B:B,Descripción!B588,'Control de pagos'!D:D),"")</f>
        <v/>
      </c>
      <c r="H588" s="59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60" t="str">
        <f t="shared" si="9"/>
        <v/>
      </c>
    </row>
    <row r="589" spans="7:9">
      <c r="G589" s="59" t="str">
        <f>IF(A589="Plan",SUMIF('Control de pagos'!B:B,Descripción!B589,'Control de pagos'!D:D),"")</f>
        <v/>
      </c>
      <c r="H589" s="59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60" t="str">
        <f t="shared" si="9"/>
        <v/>
      </c>
    </row>
    <row r="590" spans="7:9">
      <c r="G590" s="59" t="str">
        <f>IF(A590="Plan",SUMIF('Control de pagos'!B:B,Descripción!B590,'Control de pagos'!D:D),"")</f>
        <v/>
      </c>
      <c r="H590" s="59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60" t="str">
        <f t="shared" si="9"/>
        <v/>
      </c>
    </row>
    <row r="591" spans="7:9">
      <c r="G591" s="59" t="str">
        <f>IF(A591="Plan",SUMIF('Control de pagos'!B:B,Descripción!B591,'Control de pagos'!D:D),"")</f>
        <v/>
      </c>
      <c r="H591" s="59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60" t="str">
        <f t="shared" si="9"/>
        <v/>
      </c>
    </row>
    <row r="592" spans="7:9">
      <c r="G592" s="59" t="str">
        <f>IF(A592="Plan",SUMIF('Control de pagos'!B:B,Descripción!B592,'Control de pagos'!D:D),"")</f>
        <v/>
      </c>
      <c r="H592" s="59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60" t="str">
        <f t="shared" si="9"/>
        <v/>
      </c>
    </row>
    <row r="593" spans="7:9">
      <c r="G593" s="59" t="str">
        <f>IF(A593="Plan",SUMIF('Control de pagos'!B:B,Descripción!B593,'Control de pagos'!D:D),"")</f>
        <v/>
      </c>
      <c r="H593" s="59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60" t="str">
        <f t="shared" si="9"/>
        <v/>
      </c>
    </row>
    <row r="594" spans="7:9">
      <c r="G594" s="59" t="str">
        <f>IF(A594="Plan",SUMIF('Control de pagos'!B:B,Descripción!B594,'Control de pagos'!D:D),"")</f>
        <v/>
      </c>
      <c r="H594" s="59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60" t="str">
        <f t="shared" si="9"/>
        <v/>
      </c>
    </row>
    <row r="595" spans="7:9">
      <c r="G595" s="59" t="str">
        <f>IF(A595="Plan",SUMIF('Control de pagos'!B:B,Descripción!B595,'Control de pagos'!D:D),"")</f>
        <v/>
      </c>
      <c r="H595" s="59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60" t="str">
        <f t="shared" si="9"/>
        <v/>
      </c>
    </row>
    <row r="596" spans="7:9">
      <c r="G596" s="59" t="str">
        <f>IF(A596="Plan",SUMIF('Control de pagos'!B:B,Descripción!B596,'Control de pagos'!D:D),"")</f>
        <v/>
      </c>
      <c r="H596" s="59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60" t="str">
        <f t="shared" ref="I596:I659" si="10">IF(G596="","",G596-H596)</f>
        <v/>
      </c>
    </row>
    <row r="597" spans="7:9">
      <c r="G597" s="59" t="str">
        <f>IF(A597="Plan",SUMIF('Control de pagos'!B:B,Descripción!B597,'Control de pagos'!D:D),"")</f>
        <v/>
      </c>
      <c r="H597" s="59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60" t="str">
        <f t="shared" si="10"/>
        <v/>
      </c>
    </row>
    <row r="598" spans="7:9">
      <c r="G598" s="59" t="str">
        <f>IF(A598="Plan",SUMIF('Control de pagos'!B:B,Descripción!B598,'Control de pagos'!D:D),"")</f>
        <v/>
      </c>
      <c r="H598" s="59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60" t="str">
        <f t="shared" si="10"/>
        <v/>
      </c>
    </row>
    <row r="599" spans="7:9">
      <c r="G599" s="59" t="str">
        <f>IF(A599="Plan",SUMIF('Control de pagos'!B:B,Descripción!B599,'Control de pagos'!D:D),"")</f>
        <v/>
      </c>
      <c r="H599" s="59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60" t="str">
        <f t="shared" si="10"/>
        <v/>
      </c>
    </row>
    <row r="600" spans="7:9">
      <c r="G600" s="59" t="str">
        <f>IF(A600="Plan",SUMIF('Control de pagos'!B:B,Descripción!B600,'Control de pagos'!D:D),"")</f>
        <v/>
      </c>
      <c r="H600" s="59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60" t="str">
        <f t="shared" si="10"/>
        <v/>
      </c>
    </row>
    <row r="601" spans="7:9">
      <c r="G601" s="59" t="str">
        <f>IF(A601="Plan",SUMIF('Control de pagos'!B:B,Descripción!B601,'Control de pagos'!D:D),"")</f>
        <v/>
      </c>
      <c r="H601" s="59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60" t="str">
        <f t="shared" si="10"/>
        <v/>
      </c>
    </row>
    <row r="602" spans="7:9">
      <c r="G602" s="59" t="str">
        <f>IF(A602="Plan",SUMIF('Control de pagos'!B:B,Descripción!B602,'Control de pagos'!D:D),"")</f>
        <v/>
      </c>
      <c r="H602" s="59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60" t="str">
        <f t="shared" si="10"/>
        <v/>
      </c>
    </row>
    <row r="603" spans="7:9">
      <c r="G603" s="59" t="str">
        <f>IF(A603="Plan",SUMIF('Control de pagos'!B:B,Descripción!B603,'Control de pagos'!D:D),"")</f>
        <v/>
      </c>
      <c r="H603" s="59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60" t="str">
        <f t="shared" si="10"/>
        <v/>
      </c>
    </row>
    <row r="604" spans="7:9">
      <c r="G604" s="59" t="str">
        <f>IF(A604="Plan",SUMIF('Control de pagos'!B:B,Descripción!B604,'Control de pagos'!D:D),"")</f>
        <v/>
      </c>
      <c r="H604" s="59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60" t="str">
        <f t="shared" si="10"/>
        <v/>
      </c>
    </row>
    <row r="605" spans="7:9">
      <c r="G605" s="59" t="str">
        <f>IF(A605="Plan",SUMIF('Control de pagos'!B:B,Descripción!B605,'Control de pagos'!D:D),"")</f>
        <v/>
      </c>
      <c r="H605" s="59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60" t="str">
        <f t="shared" si="10"/>
        <v/>
      </c>
    </row>
    <row r="606" spans="7:9">
      <c r="G606" s="59" t="str">
        <f>IF(A606="Plan",SUMIF('Control de pagos'!B:B,Descripción!B606,'Control de pagos'!D:D),"")</f>
        <v/>
      </c>
      <c r="H606" s="59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60" t="str">
        <f t="shared" si="10"/>
        <v/>
      </c>
    </row>
    <row r="607" spans="7:9">
      <c r="G607" s="59" t="str">
        <f>IF(A607="Plan",SUMIF('Control de pagos'!B:B,Descripción!B607,'Control de pagos'!D:D),"")</f>
        <v/>
      </c>
      <c r="H607" s="59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60" t="str">
        <f t="shared" si="10"/>
        <v/>
      </c>
    </row>
    <row r="608" spans="7:9">
      <c r="G608" s="59" t="str">
        <f>IF(A608="Plan",SUMIF('Control de pagos'!B:B,Descripción!B608,'Control de pagos'!D:D),"")</f>
        <v/>
      </c>
      <c r="H608" s="59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60" t="str">
        <f t="shared" si="10"/>
        <v/>
      </c>
    </row>
    <row r="609" spans="7:9">
      <c r="G609" s="59" t="str">
        <f>IF(A609="Plan",SUMIF('Control de pagos'!B:B,Descripción!B609,'Control de pagos'!D:D),"")</f>
        <v/>
      </c>
      <c r="H609" s="59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60" t="str">
        <f t="shared" si="10"/>
        <v/>
      </c>
    </row>
    <row r="610" spans="7:9">
      <c r="G610" s="59" t="str">
        <f>IF(A610="Plan",SUMIF('Control de pagos'!B:B,Descripción!B610,'Control de pagos'!D:D),"")</f>
        <v/>
      </c>
      <c r="H610" s="59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60" t="str">
        <f t="shared" si="10"/>
        <v/>
      </c>
    </row>
    <row r="611" spans="7:9">
      <c r="G611" s="59" t="str">
        <f>IF(A611="Plan",SUMIF('Control de pagos'!B:B,Descripción!B611,'Control de pagos'!D:D),"")</f>
        <v/>
      </c>
      <c r="H611" s="59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60" t="str">
        <f t="shared" si="10"/>
        <v/>
      </c>
    </row>
    <row r="612" spans="7:9">
      <c r="G612" s="59" t="str">
        <f>IF(A612="Plan",SUMIF('Control de pagos'!B:B,Descripción!B612,'Control de pagos'!D:D),"")</f>
        <v/>
      </c>
      <c r="H612" s="59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60" t="str">
        <f t="shared" si="10"/>
        <v/>
      </c>
    </row>
    <row r="613" spans="7:9">
      <c r="G613" s="59" t="str">
        <f>IF(A613="Plan",SUMIF('Control de pagos'!B:B,Descripción!B613,'Control de pagos'!D:D),"")</f>
        <v/>
      </c>
      <c r="H613" s="59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60" t="str">
        <f t="shared" si="10"/>
        <v/>
      </c>
    </row>
    <row r="614" spans="7:9">
      <c r="G614" s="59" t="str">
        <f>IF(A614="Plan",SUMIF('Control de pagos'!B:B,Descripción!B614,'Control de pagos'!D:D),"")</f>
        <v/>
      </c>
      <c r="H614" s="59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60" t="str">
        <f t="shared" si="10"/>
        <v/>
      </c>
    </row>
    <row r="615" spans="7:9">
      <c r="G615" s="59" t="str">
        <f>IF(A615="Plan",SUMIF('Control de pagos'!B:B,Descripción!B615,'Control de pagos'!D:D),"")</f>
        <v/>
      </c>
      <c r="H615" s="59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60" t="str">
        <f t="shared" si="10"/>
        <v/>
      </c>
    </row>
    <row r="616" spans="7:9">
      <c r="G616" s="59" t="str">
        <f>IF(A616="Plan",SUMIF('Control de pagos'!B:B,Descripción!B616,'Control de pagos'!D:D),"")</f>
        <v/>
      </c>
      <c r="H616" s="59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60" t="str">
        <f t="shared" si="10"/>
        <v/>
      </c>
    </row>
    <row r="617" spans="7:9">
      <c r="G617" s="59" t="str">
        <f>IF(A617="Plan",SUMIF('Control de pagos'!B:B,Descripción!B617,'Control de pagos'!D:D),"")</f>
        <v/>
      </c>
      <c r="H617" s="59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60" t="str">
        <f t="shared" si="10"/>
        <v/>
      </c>
    </row>
    <row r="618" spans="7:9">
      <c r="G618" s="59" t="str">
        <f>IF(A618="Plan",SUMIF('Control de pagos'!B:B,Descripción!B618,'Control de pagos'!D:D),"")</f>
        <v/>
      </c>
      <c r="H618" s="59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60" t="str">
        <f t="shared" si="10"/>
        <v/>
      </c>
    </row>
    <row r="619" spans="7:9">
      <c r="G619" s="59" t="str">
        <f>IF(A619="Plan",SUMIF('Control de pagos'!B:B,Descripción!B619,'Control de pagos'!D:D),"")</f>
        <v/>
      </c>
      <c r="H619" s="59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60" t="str">
        <f t="shared" si="10"/>
        <v/>
      </c>
    </row>
    <row r="620" spans="7:9">
      <c r="G620" s="59" t="str">
        <f>IF(A620="Plan",SUMIF('Control de pagos'!B:B,Descripción!B620,'Control de pagos'!D:D),"")</f>
        <v/>
      </c>
      <c r="H620" s="59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60" t="str">
        <f t="shared" si="10"/>
        <v/>
      </c>
    </row>
    <row r="621" spans="7:9">
      <c r="G621" s="59" t="str">
        <f>IF(A621="Plan",SUMIF('Control de pagos'!B:B,Descripción!B621,'Control de pagos'!D:D),"")</f>
        <v/>
      </c>
      <c r="H621" s="59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60" t="str">
        <f t="shared" si="10"/>
        <v/>
      </c>
    </row>
    <row r="622" spans="7:9">
      <c r="G622" s="59" t="str">
        <f>IF(A622="Plan",SUMIF('Control de pagos'!B:B,Descripción!B622,'Control de pagos'!D:D),"")</f>
        <v/>
      </c>
      <c r="H622" s="59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60" t="str">
        <f t="shared" si="10"/>
        <v/>
      </c>
    </row>
    <row r="623" spans="7:9">
      <c r="G623" s="59" t="str">
        <f>IF(A623="Plan",SUMIF('Control de pagos'!B:B,Descripción!B623,'Control de pagos'!D:D),"")</f>
        <v/>
      </c>
      <c r="H623" s="59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60" t="str">
        <f t="shared" si="10"/>
        <v/>
      </c>
    </row>
    <row r="624" spans="7:9">
      <c r="G624" s="59" t="str">
        <f>IF(A624="Plan",SUMIF('Control de pagos'!B:B,Descripción!B624,'Control de pagos'!D:D),"")</f>
        <v/>
      </c>
      <c r="H624" s="59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60" t="str">
        <f t="shared" si="10"/>
        <v/>
      </c>
    </row>
    <row r="625" spans="7:9">
      <c r="G625" s="59" t="str">
        <f>IF(A625="Plan",SUMIF('Control de pagos'!B:B,Descripción!B625,'Control de pagos'!D:D),"")</f>
        <v/>
      </c>
      <c r="H625" s="59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60" t="str">
        <f t="shared" si="10"/>
        <v/>
      </c>
    </row>
    <row r="626" spans="7:9">
      <c r="G626" s="59" t="str">
        <f>IF(A626="Plan",SUMIF('Control de pagos'!B:B,Descripción!B626,'Control de pagos'!D:D),"")</f>
        <v/>
      </c>
      <c r="H626" s="59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60" t="str">
        <f t="shared" si="10"/>
        <v/>
      </c>
    </row>
    <row r="627" spans="7:9">
      <c r="G627" s="59" t="str">
        <f>IF(A627="Plan",SUMIF('Control de pagos'!B:B,Descripción!B627,'Control de pagos'!D:D),"")</f>
        <v/>
      </c>
      <c r="H627" s="59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60" t="str">
        <f t="shared" si="10"/>
        <v/>
      </c>
    </row>
    <row r="628" spans="7:9">
      <c r="G628" s="59" t="str">
        <f>IF(A628="Plan",SUMIF('Control de pagos'!B:B,Descripción!B628,'Control de pagos'!D:D),"")</f>
        <v/>
      </c>
      <c r="H628" s="59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60" t="str">
        <f t="shared" si="10"/>
        <v/>
      </c>
    </row>
    <row r="629" spans="7:9">
      <c r="G629" s="59" t="str">
        <f>IF(A629="Plan",SUMIF('Control de pagos'!B:B,Descripción!B629,'Control de pagos'!D:D),"")</f>
        <v/>
      </c>
      <c r="H629" s="59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60" t="str">
        <f t="shared" si="10"/>
        <v/>
      </c>
    </row>
    <row r="630" spans="7:9">
      <c r="G630" s="59" t="str">
        <f>IF(A630="Plan",SUMIF('Control de pagos'!B:B,Descripción!B630,'Control de pagos'!D:D),"")</f>
        <v/>
      </c>
      <c r="H630" s="59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60" t="str">
        <f t="shared" si="10"/>
        <v/>
      </c>
    </row>
    <row r="631" spans="7:9">
      <c r="G631" s="59" t="str">
        <f>IF(A631="Plan",SUMIF('Control de pagos'!B:B,Descripción!B631,'Control de pagos'!D:D),"")</f>
        <v/>
      </c>
      <c r="H631" s="59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60" t="str">
        <f t="shared" si="10"/>
        <v/>
      </c>
    </row>
    <row r="632" spans="7:9">
      <c r="G632" s="59" t="str">
        <f>IF(A632="Plan",SUMIF('Control de pagos'!B:B,Descripción!B632,'Control de pagos'!D:D),"")</f>
        <v/>
      </c>
      <c r="H632" s="59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60" t="str">
        <f t="shared" si="10"/>
        <v/>
      </c>
    </row>
    <row r="633" spans="7:9">
      <c r="G633" s="59" t="str">
        <f>IF(A633="Plan",SUMIF('Control de pagos'!B:B,Descripción!B633,'Control de pagos'!D:D),"")</f>
        <v/>
      </c>
      <c r="H633" s="59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60" t="str">
        <f t="shared" si="10"/>
        <v/>
      </c>
    </row>
    <row r="634" spans="7:9">
      <c r="G634" s="59" t="str">
        <f>IF(A634="Plan",SUMIF('Control de pagos'!B:B,Descripción!B634,'Control de pagos'!D:D),"")</f>
        <v/>
      </c>
      <c r="H634" s="59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60" t="str">
        <f t="shared" si="10"/>
        <v/>
      </c>
    </row>
    <row r="635" spans="7:9">
      <c r="G635" s="59" t="str">
        <f>IF(A635="Plan",SUMIF('Control de pagos'!B:B,Descripción!B635,'Control de pagos'!D:D),"")</f>
        <v/>
      </c>
      <c r="H635" s="59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60" t="str">
        <f t="shared" si="10"/>
        <v/>
      </c>
    </row>
    <row r="636" spans="7:9">
      <c r="G636" s="59" t="str">
        <f>IF(A636="Plan",SUMIF('Control de pagos'!B:B,Descripción!B636,'Control de pagos'!D:D),"")</f>
        <v/>
      </c>
      <c r="H636" s="59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60" t="str">
        <f t="shared" si="10"/>
        <v/>
      </c>
    </row>
    <row r="637" spans="7:9">
      <c r="G637" s="59" t="str">
        <f>IF(A637="Plan",SUMIF('Control de pagos'!B:B,Descripción!B637,'Control de pagos'!D:D),"")</f>
        <v/>
      </c>
      <c r="H637" s="59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60" t="str">
        <f t="shared" si="10"/>
        <v/>
      </c>
    </row>
    <row r="638" spans="7:9">
      <c r="G638" s="59" t="str">
        <f>IF(A638="Plan",SUMIF('Control de pagos'!B:B,Descripción!B638,'Control de pagos'!D:D),"")</f>
        <v/>
      </c>
      <c r="H638" s="59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60" t="str">
        <f t="shared" si="10"/>
        <v/>
      </c>
    </row>
    <row r="639" spans="7:9">
      <c r="G639" s="59" t="str">
        <f>IF(A639="Plan",SUMIF('Control de pagos'!B:B,Descripción!B639,'Control de pagos'!D:D),"")</f>
        <v/>
      </c>
      <c r="H639" s="59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60" t="str">
        <f t="shared" si="10"/>
        <v/>
      </c>
    </row>
    <row r="640" spans="7:9">
      <c r="G640" s="59" t="str">
        <f>IF(A640="Plan",SUMIF('Control de pagos'!B:B,Descripción!B640,'Control de pagos'!D:D),"")</f>
        <v/>
      </c>
      <c r="H640" s="59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60" t="str">
        <f t="shared" si="10"/>
        <v/>
      </c>
    </row>
    <row r="641" spans="7:9">
      <c r="G641" s="59" t="str">
        <f>IF(A641="Plan",SUMIF('Control de pagos'!B:B,Descripción!B641,'Control de pagos'!D:D),"")</f>
        <v/>
      </c>
      <c r="H641" s="59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60" t="str">
        <f t="shared" si="10"/>
        <v/>
      </c>
    </row>
    <row r="642" spans="7:9">
      <c r="G642" s="59" t="str">
        <f>IF(A642="Plan",SUMIF('Control de pagos'!B:B,Descripción!B642,'Control de pagos'!D:D),"")</f>
        <v/>
      </c>
      <c r="H642" s="59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60" t="str">
        <f t="shared" si="10"/>
        <v/>
      </c>
    </row>
    <row r="643" spans="7:9">
      <c r="G643" s="59" t="str">
        <f>IF(A643="Plan",SUMIF('Control de pagos'!B:B,Descripción!B643,'Control de pagos'!D:D),"")</f>
        <v/>
      </c>
      <c r="H643" s="59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60" t="str">
        <f t="shared" si="10"/>
        <v/>
      </c>
    </row>
    <row r="644" spans="7:9">
      <c r="G644" s="59" t="str">
        <f>IF(A644="Plan",SUMIF('Control de pagos'!B:B,Descripción!B644,'Control de pagos'!D:D),"")</f>
        <v/>
      </c>
      <c r="H644" s="59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60" t="str">
        <f t="shared" si="10"/>
        <v/>
      </c>
    </row>
    <row r="645" spans="7:9">
      <c r="G645" s="59" t="str">
        <f>IF(A645="Plan",SUMIF('Control de pagos'!B:B,Descripción!B645,'Control de pagos'!D:D),"")</f>
        <v/>
      </c>
      <c r="H645" s="59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60" t="str">
        <f t="shared" si="10"/>
        <v/>
      </c>
    </row>
    <row r="646" spans="7:9">
      <c r="G646" s="59" t="str">
        <f>IF(A646="Plan",SUMIF('Control de pagos'!B:B,Descripción!B646,'Control de pagos'!D:D),"")</f>
        <v/>
      </c>
      <c r="H646" s="59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60" t="str">
        <f t="shared" si="10"/>
        <v/>
      </c>
    </row>
    <row r="647" spans="7:9">
      <c r="G647" s="59" t="str">
        <f>IF(A647="Plan",SUMIF('Control de pagos'!B:B,Descripción!B647,'Control de pagos'!D:D),"")</f>
        <v/>
      </c>
      <c r="H647" s="59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60" t="str">
        <f t="shared" si="10"/>
        <v/>
      </c>
    </row>
    <row r="648" spans="7:9">
      <c r="G648" s="59" t="str">
        <f>IF(A648="Plan",SUMIF('Control de pagos'!B:B,Descripción!B648,'Control de pagos'!D:D),"")</f>
        <v/>
      </c>
      <c r="H648" s="59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60" t="str">
        <f t="shared" si="10"/>
        <v/>
      </c>
    </row>
    <row r="649" spans="7:9">
      <c r="G649" s="59" t="str">
        <f>IF(A649="Plan",SUMIF('Control de pagos'!B:B,Descripción!B649,'Control de pagos'!D:D),"")</f>
        <v/>
      </c>
      <c r="H649" s="59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60" t="str">
        <f t="shared" si="10"/>
        <v/>
      </c>
    </row>
    <row r="650" spans="7:9">
      <c r="G650" s="59" t="str">
        <f>IF(A650="Plan",SUMIF('Control de pagos'!B:B,Descripción!B650,'Control de pagos'!D:D),"")</f>
        <v/>
      </c>
      <c r="H650" s="59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60" t="str">
        <f t="shared" si="10"/>
        <v/>
      </c>
    </row>
    <row r="651" spans="7:9">
      <c r="G651" s="59" t="str">
        <f>IF(A651="Plan",SUMIF('Control de pagos'!B:B,Descripción!B651,'Control de pagos'!D:D),"")</f>
        <v/>
      </c>
      <c r="H651" s="59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60" t="str">
        <f t="shared" si="10"/>
        <v/>
      </c>
    </row>
    <row r="652" spans="7:9">
      <c r="G652" s="59" t="str">
        <f>IF(A652="Plan",SUMIF('Control de pagos'!B:B,Descripción!B652,'Control de pagos'!D:D),"")</f>
        <v/>
      </c>
      <c r="H652" s="59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60" t="str">
        <f t="shared" si="10"/>
        <v/>
      </c>
    </row>
    <row r="653" spans="7:9">
      <c r="G653" s="59" t="str">
        <f>IF(A653="Plan",SUMIF('Control de pagos'!B:B,Descripción!B653,'Control de pagos'!D:D),"")</f>
        <v/>
      </c>
      <c r="H653" s="59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60" t="str">
        <f t="shared" si="10"/>
        <v/>
      </c>
    </row>
    <row r="654" spans="7:9">
      <c r="G654" s="59" t="str">
        <f>IF(A654="Plan",SUMIF('Control de pagos'!B:B,Descripción!B654,'Control de pagos'!D:D),"")</f>
        <v/>
      </c>
      <c r="H654" s="59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60" t="str">
        <f t="shared" si="10"/>
        <v/>
      </c>
    </row>
    <row r="655" spans="7:9">
      <c r="G655" s="59" t="str">
        <f>IF(A655="Plan",SUMIF('Control de pagos'!B:B,Descripción!B655,'Control de pagos'!D:D),"")</f>
        <v/>
      </c>
      <c r="H655" s="59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60" t="str">
        <f t="shared" si="10"/>
        <v/>
      </c>
    </row>
    <row r="656" spans="7:9">
      <c r="G656" s="59" t="str">
        <f>IF(A656="Plan",SUMIF('Control de pagos'!B:B,Descripción!B656,'Control de pagos'!D:D),"")</f>
        <v/>
      </c>
      <c r="H656" s="59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60" t="str">
        <f t="shared" si="10"/>
        <v/>
      </c>
    </row>
    <row r="657" spans="7:9">
      <c r="G657" s="59" t="str">
        <f>IF(A657="Plan",SUMIF('Control de pagos'!B:B,Descripción!B657,'Control de pagos'!D:D),"")</f>
        <v/>
      </c>
      <c r="H657" s="59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60" t="str">
        <f t="shared" si="10"/>
        <v/>
      </c>
    </row>
    <row r="658" spans="7:9">
      <c r="G658" s="59" t="str">
        <f>IF(A658="Plan",SUMIF('Control de pagos'!B:B,Descripción!B658,'Control de pagos'!D:D),"")</f>
        <v/>
      </c>
      <c r="H658" s="59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60" t="str">
        <f t="shared" si="10"/>
        <v/>
      </c>
    </row>
    <row r="659" spans="7:9">
      <c r="G659" s="59" t="str">
        <f>IF(A659="Plan",SUMIF('Control de pagos'!B:B,Descripción!B659,'Control de pagos'!D:D),"")</f>
        <v/>
      </c>
      <c r="H659" s="59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60" t="str">
        <f t="shared" si="10"/>
        <v/>
      </c>
    </row>
    <row r="660" spans="7:9">
      <c r="G660" s="59" t="str">
        <f>IF(A660="Plan",SUMIF('Control de pagos'!B:B,Descripción!B660,'Control de pagos'!D:D),"")</f>
        <v/>
      </c>
      <c r="H660" s="59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60" t="str">
        <f t="shared" ref="I660:I710" si="11">IF(G660="","",G660-H660)</f>
        <v/>
      </c>
    </row>
    <row r="661" spans="7:9">
      <c r="G661" s="59" t="str">
        <f>IF(A661="Plan",SUMIF('Control de pagos'!B:B,Descripción!B661,'Control de pagos'!D:D),"")</f>
        <v/>
      </c>
      <c r="H661" s="59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60" t="str">
        <f t="shared" si="11"/>
        <v/>
      </c>
    </row>
    <row r="662" spans="7:9">
      <c r="G662" s="59" t="str">
        <f>IF(A662="Plan",SUMIF('Control de pagos'!B:B,Descripción!B662,'Control de pagos'!D:D),"")</f>
        <v/>
      </c>
      <c r="H662" s="59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60" t="str">
        <f t="shared" si="11"/>
        <v/>
      </c>
    </row>
    <row r="663" spans="7:9">
      <c r="G663" s="59" t="str">
        <f>IF(A663="Plan",SUMIF('Control de pagos'!B:B,Descripción!B663,'Control de pagos'!D:D),"")</f>
        <v/>
      </c>
      <c r="H663" s="59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60" t="str">
        <f t="shared" si="11"/>
        <v/>
      </c>
    </row>
    <row r="664" spans="7:9">
      <c r="G664" s="59" t="str">
        <f>IF(A664="Plan",SUMIF('Control de pagos'!B:B,Descripción!B664,'Control de pagos'!D:D),"")</f>
        <v/>
      </c>
      <c r="H664" s="59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60" t="str">
        <f t="shared" si="11"/>
        <v/>
      </c>
    </row>
    <row r="665" spans="7:9">
      <c r="G665" s="59" t="str">
        <f>IF(A665="Plan",SUMIF('Control de pagos'!B:B,Descripción!B665,'Control de pagos'!D:D),"")</f>
        <v/>
      </c>
      <c r="H665" s="59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60" t="str">
        <f t="shared" si="11"/>
        <v/>
      </c>
    </row>
    <row r="666" spans="7:9">
      <c r="G666" s="59" t="str">
        <f>IF(A666="Plan",SUMIF('Control de pagos'!B:B,Descripción!B666,'Control de pagos'!D:D),"")</f>
        <v/>
      </c>
      <c r="H666" s="59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60" t="str">
        <f t="shared" si="11"/>
        <v/>
      </c>
    </row>
    <row r="667" spans="7:9">
      <c r="G667" s="59" t="str">
        <f>IF(A667="Plan",SUMIF('Control de pagos'!B:B,Descripción!B667,'Control de pagos'!D:D),"")</f>
        <v/>
      </c>
      <c r="H667" s="59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60" t="str">
        <f t="shared" si="11"/>
        <v/>
      </c>
    </row>
    <row r="668" spans="7:9">
      <c r="G668" s="59" t="str">
        <f>IF(A668="Plan",SUMIF('Control de pagos'!B:B,Descripción!B668,'Control de pagos'!D:D),"")</f>
        <v/>
      </c>
      <c r="H668" s="59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60" t="str">
        <f t="shared" si="11"/>
        <v/>
      </c>
    </row>
    <row r="669" spans="7:9">
      <c r="G669" s="59" t="str">
        <f>IF(A669="Plan",SUMIF('Control de pagos'!B:B,Descripción!B669,'Control de pagos'!D:D),"")</f>
        <v/>
      </c>
      <c r="H669" s="59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60" t="str">
        <f t="shared" si="11"/>
        <v/>
      </c>
    </row>
    <row r="670" spans="7:9">
      <c r="G670" s="59" t="str">
        <f>IF(A670="Plan",SUMIF('Control de pagos'!B:B,Descripción!B670,'Control de pagos'!D:D),"")</f>
        <v/>
      </c>
      <c r="H670" s="59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60" t="str">
        <f t="shared" si="11"/>
        <v/>
      </c>
    </row>
    <row r="671" spans="7:9">
      <c r="G671" s="59" t="str">
        <f>IF(A671="Plan",SUMIF('Control de pagos'!B:B,Descripción!B671,'Control de pagos'!D:D),"")</f>
        <v/>
      </c>
      <c r="H671" s="59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60" t="str">
        <f t="shared" si="11"/>
        <v/>
      </c>
    </row>
    <row r="672" spans="7:9">
      <c r="G672" s="59" t="str">
        <f>IF(A672="Plan",SUMIF('Control de pagos'!B:B,Descripción!B672,'Control de pagos'!D:D),"")</f>
        <v/>
      </c>
      <c r="H672" s="59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60" t="str">
        <f t="shared" si="11"/>
        <v/>
      </c>
    </row>
    <row r="673" spans="7:9">
      <c r="G673" s="59" t="str">
        <f>IF(A673="Plan",SUMIF('Control de pagos'!B:B,Descripción!B673,'Control de pagos'!D:D),"")</f>
        <v/>
      </c>
      <c r="H673" s="59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60" t="str">
        <f t="shared" si="11"/>
        <v/>
      </c>
    </row>
    <row r="674" spans="7:9">
      <c r="G674" s="59" t="str">
        <f>IF(A674="Plan",SUMIF('Control de pagos'!B:B,Descripción!B674,'Control de pagos'!D:D),"")</f>
        <v/>
      </c>
      <c r="H674" s="59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60" t="str">
        <f t="shared" si="11"/>
        <v/>
      </c>
    </row>
    <row r="675" spans="7:9">
      <c r="G675" s="59" t="str">
        <f>IF(A675="Plan",SUMIF('Control de pagos'!B:B,Descripción!B675,'Control de pagos'!D:D),"")</f>
        <v/>
      </c>
      <c r="H675" s="59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60" t="str">
        <f t="shared" si="11"/>
        <v/>
      </c>
    </row>
    <row r="676" spans="7:9">
      <c r="G676" s="59" t="str">
        <f>IF(A676="Plan",SUMIF('Control de pagos'!B:B,Descripción!B676,'Control de pagos'!D:D),"")</f>
        <v/>
      </c>
      <c r="H676" s="59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60" t="str">
        <f t="shared" si="11"/>
        <v/>
      </c>
    </row>
    <row r="677" spans="7:9">
      <c r="G677" s="59" t="str">
        <f>IF(A677="Plan",SUMIF('Control de pagos'!B:B,Descripción!B677,'Control de pagos'!D:D),"")</f>
        <v/>
      </c>
      <c r="H677" s="59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60" t="str">
        <f t="shared" si="11"/>
        <v/>
      </c>
    </row>
    <row r="678" spans="7:9">
      <c r="G678" s="59" t="str">
        <f>IF(A678="Plan",SUMIF('Control de pagos'!B:B,Descripción!B678,'Control de pagos'!D:D),"")</f>
        <v/>
      </c>
      <c r="H678" s="59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60" t="str">
        <f t="shared" si="11"/>
        <v/>
      </c>
    </row>
    <row r="679" spans="7:9">
      <c r="G679" s="59" t="str">
        <f>IF(A679="Plan",SUMIF('Control de pagos'!B:B,Descripción!B679,'Control de pagos'!D:D),"")</f>
        <v/>
      </c>
      <c r="H679" s="59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60" t="str">
        <f t="shared" si="11"/>
        <v/>
      </c>
    </row>
    <row r="680" spans="7:9">
      <c r="G680" s="59" t="str">
        <f>IF(A680="Plan",SUMIF('Control de pagos'!B:B,Descripción!B680,'Control de pagos'!D:D),"")</f>
        <v/>
      </c>
      <c r="H680" s="59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60" t="str">
        <f t="shared" si="11"/>
        <v/>
      </c>
    </row>
    <row r="681" spans="7:9">
      <c r="G681" s="59" t="str">
        <f>IF(A681="Plan",SUMIF('Control de pagos'!B:B,Descripción!B681,'Control de pagos'!D:D),"")</f>
        <v/>
      </c>
      <c r="H681" s="59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60" t="str">
        <f t="shared" si="11"/>
        <v/>
      </c>
    </row>
    <row r="682" spans="7:9">
      <c r="G682" s="59" t="str">
        <f>IF(A682="Plan",SUMIF('Control de pagos'!B:B,Descripción!B682,'Control de pagos'!D:D),"")</f>
        <v/>
      </c>
      <c r="H682" s="59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60" t="str">
        <f t="shared" si="11"/>
        <v/>
      </c>
    </row>
    <row r="683" spans="7:9">
      <c r="G683" s="59" t="str">
        <f>IF(A683="Plan",SUMIF('Control de pagos'!B:B,Descripción!B683,'Control de pagos'!D:D),"")</f>
        <v/>
      </c>
      <c r="H683" s="59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60" t="str">
        <f t="shared" si="11"/>
        <v/>
      </c>
    </row>
    <row r="684" spans="7:9">
      <c r="G684" s="59" t="str">
        <f>IF(A684="Plan",SUMIF('Control de pagos'!B:B,Descripción!B684,'Control de pagos'!D:D),"")</f>
        <v/>
      </c>
      <c r="H684" s="59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60" t="str">
        <f t="shared" si="11"/>
        <v/>
      </c>
    </row>
    <row r="685" spans="7:9">
      <c r="G685" s="59" t="str">
        <f>IF(A685="Plan",SUMIF('Control de pagos'!B:B,Descripción!B685,'Control de pagos'!D:D),"")</f>
        <v/>
      </c>
      <c r="H685" s="59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60" t="str">
        <f t="shared" si="11"/>
        <v/>
      </c>
    </row>
    <row r="686" spans="7:9">
      <c r="G686" s="59" t="str">
        <f>IF(A686="Plan",SUMIF('Control de pagos'!B:B,Descripción!B686,'Control de pagos'!D:D),"")</f>
        <v/>
      </c>
      <c r="H686" s="59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60" t="str">
        <f t="shared" si="11"/>
        <v/>
      </c>
    </row>
    <row r="687" spans="7:9">
      <c r="G687" s="59" t="str">
        <f>IF(A687="Plan",SUMIF('Control de pagos'!B:B,Descripción!B687,'Control de pagos'!D:D),"")</f>
        <v/>
      </c>
      <c r="H687" s="59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60" t="str">
        <f t="shared" si="11"/>
        <v/>
      </c>
    </row>
    <row r="688" spans="7:9">
      <c r="G688" s="59" t="str">
        <f>IF(A688="Plan",SUMIF('Control de pagos'!B:B,Descripción!B688,'Control de pagos'!D:D),"")</f>
        <v/>
      </c>
      <c r="H688" s="59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60" t="str">
        <f t="shared" si="11"/>
        <v/>
      </c>
    </row>
    <row r="689" spans="7:9">
      <c r="G689" s="59" t="str">
        <f>IF(A689="Plan",SUMIF('Control de pagos'!B:B,Descripción!B689,'Control de pagos'!D:D),"")</f>
        <v/>
      </c>
      <c r="H689" s="59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60" t="str">
        <f t="shared" si="11"/>
        <v/>
      </c>
    </row>
    <row r="690" spans="7:9">
      <c r="G690" s="59" t="str">
        <f>IF(A690="Plan",SUMIF('Control de pagos'!B:B,Descripción!B690,'Control de pagos'!D:D),"")</f>
        <v/>
      </c>
      <c r="H690" s="59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60" t="str">
        <f t="shared" si="11"/>
        <v/>
      </c>
    </row>
    <row r="691" spans="7:9">
      <c r="G691" s="59" t="str">
        <f>IF(A691="Plan",SUMIF('Control de pagos'!B:B,Descripción!B691,'Control de pagos'!D:D),"")</f>
        <v/>
      </c>
      <c r="H691" s="59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60" t="str">
        <f t="shared" si="11"/>
        <v/>
      </c>
    </row>
    <row r="692" spans="7:9">
      <c r="G692" s="59" t="str">
        <f>IF(A692="Plan",SUMIF('Control de pagos'!B:B,Descripción!B692,'Control de pagos'!D:D),"")</f>
        <v/>
      </c>
      <c r="H692" s="59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60" t="str">
        <f t="shared" si="11"/>
        <v/>
      </c>
    </row>
    <row r="693" spans="7:9">
      <c r="G693" s="59" t="str">
        <f>IF(A693="Plan",SUMIF('Control de pagos'!B:B,Descripción!B693,'Control de pagos'!D:D),"")</f>
        <v/>
      </c>
      <c r="H693" s="59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60" t="str">
        <f t="shared" si="11"/>
        <v/>
      </c>
    </row>
    <row r="694" spans="7:9">
      <c r="G694" s="59" t="str">
        <f>IF(A694="Plan",SUMIF('Control de pagos'!B:B,Descripción!B694,'Control de pagos'!D:D),"")</f>
        <v/>
      </c>
      <c r="H694" s="59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60" t="str">
        <f t="shared" si="11"/>
        <v/>
      </c>
    </row>
    <row r="695" spans="7:9">
      <c r="G695" s="59" t="str">
        <f>IF(A695="Plan",SUMIF('Control de pagos'!B:B,Descripción!B695,'Control de pagos'!D:D),"")</f>
        <v/>
      </c>
      <c r="H695" s="59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60" t="str">
        <f t="shared" si="11"/>
        <v/>
      </c>
    </row>
    <row r="696" spans="7:9">
      <c r="G696" s="59" t="str">
        <f>IF(A696="Plan",SUMIF('Control de pagos'!B:B,Descripción!B696,'Control de pagos'!D:D),"")</f>
        <v/>
      </c>
      <c r="H696" s="59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60" t="str">
        <f t="shared" si="11"/>
        <v/>
      </c>
    </row>
    <row r="697" spans="7:9">
      <c r="G697" s="59" t="str">
        <f>IF(A697="Plan",SUMIF('Control de pagos'!B:B,Descripción!B697,'Control de pagos'!D:D),"")</f>
        <v/>
      </c>
      <c r="H697" s="59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60" t="str">
        <f t="shared" si="11"/>
        <v/>
      </c>
    </row>
    <row r="698" spans="7:9">
      <c r="G698" s="59" t="str">
        <f>IF(A698="Plan",SUMIF('Control de pagos'!B:B,Descripción!B698,'Control de pagos'!D:D),"")</f>
        <v/>
      </c>
      <c r="H698" s="59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60" t="str">
        <f t="shared" si="11"/>
        <v/>
      </c>
    </row>
    <row r="699" spans="7:9">
      <c r="G699" s="59" t="str">
        <f>IF(A699="Plan",SUMIF('Control de pagos'!B:B,Descripción!B699,'Control de pagos'!D:D),"")</f>
        <v/>
      </c>
      <c r="H699" s="59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60" t="str">
        <f t="shared" si="11"/>
        <v/>
      </c>
    </row>
    <row r="700" spans="7:9">
      <c r="G700" s="59" t="str">
        <f>IF(A700="Plan",SUMIF('Control de pagos'!B:B,Descripción!B700,'Control de pagos'!D:D),"")</f>
        <v/>
      </c>
      <c r="H700" s="59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60" t="str">
        <f t="shared" si="11"/>
        <v/>
      </c>
    </row>
    <row r="701" spans="7:9">
      <c r="G701" s="59" t="str">
        <f>IF(A701="Plan",SUMIF('Control de pagos'!B:B,Descripción!B701,'Control de pagos'!D:D),"")</f>
        <v/>
      </c>
      <c r="H701" s="59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60" t="str">
        <f t="shared" si="11"/>
        <v/>
      </c>
    </row>
    <row r="702" spans="7:9">
      <c r="G702" s="59" t="str">
        <f>IF(A702="Plan",SUMIF('Control de pagos'!B:B,Descripción!B702,'Control de pagos'!D:D),"")</f>
        <v/>
      </c>
      <c r="H702" s="59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60" t="str">
        <f t="shared" si="11"/>
        <v/>
      </c>
    </row>
    <row r="703" spans="7:9">
      <c r="G703" s="59" t="str">
        <f>IF(A703="Plan",SUMIF('Control de pagos'!B:B,Descripción!B703,'Control de pagos'!D:D),"")</f>
        <v/>
      </c>
      <c r="H703" s="59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60" t="str">
        <f t="shared" si="11"/>
        <v/>
      </c>
    </row>
    <row r="704" spans="7:9">
      <c r="G704" s="59" t="str">
        <f>IF(A704="Plan",SUMIF('Control de pagos'!B:B,Descripción!B704,'Control de pagos'!D:D),"")</f>
        <v/>
      </c>
      <c r="H704" s="59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60" t="str">
        <f t="shared" si="11"/>
        <v/>
      </c>
    </row>
    <row r="705" spans="7:9">
      <c r="G705" s="59" t="str">
        <f>IF(A705="Plan",SUMIF('Control de pagos'!B:B,Descripción!B705,'Control de pagos'!D:D),"")</f>
        <v/>
      </c>
      <c r="H705" s="59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60" t="str">
        <f t="shared" si="11"/>
        <v/>
      </c>
    </row>
    <row r="706" spans="7:9">
      <c r="G706" s="59" t="str">
        <f>IF(A706="Plan",SUMIF('Control de pagos'!B:B,Descripción!B706,'Control de pagos'!D:D),"")</f>
        <v/>
      </c>
      <c r="H706" s="59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60" t="str">
        <f t="shared" si="11"/>
        <v/>
      </c>
    </row>
    <row r="707" spans="7:9">
      <c r="G707" s="59" t="str">
        <f>IF(A707="Plan",SUMIF('Control de pagos'!B:B,Descripción!B707,'Control de pagos'!D:D),"")</f>
        <v/>
      </c>
      <c r="H707" s="59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60" t="str">
        <f t="shared" si="11"/>
        <v/>
      </c>
    </row>
    <row r="708" spans="7:9">
      <c r="G708" s="59" t="str">
        <f>IF(A708="Plan",SUMIF('Control de pagos'!B:B,Descripción!B708,'Control de pagos'!D:D),"")</f>
        <v/>
      </c>
      <c r="H708" s="59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60" t="str">
        <f t="shared" si="11"/>
        <v/>
      </c>
    </row>
    <row r="709" spans="7:9">
      <c r="G709" s="59" t="str">
        <f>IF(A709="Plan",SUMIF('Control de pagos'!B:B,Descripción!B709,'Control de pagos'!D:D),"")</f>
        <v/>
      </c>
      <c r="H709" s="59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60" t="str">
        <f t="shared" si="11"/>
        <v/>
      </c>
    </row>
    <row r="710" spans="7:9">
      <c r="G710" s="59" t="str">
        <f>IF(A710="Plan",SUMIF('Control de pagos'!B:B,Descripción!B710,'Control de pagos'!D:D),"")</f>
        <v/>
      </c>
      <c r="H710" s="59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60" t="str">
        <f t="shared" si="11"/>
        <v/>
      </c>
    </row>
  </sheetData>
  <sheetProtection password="F0F4" sheet="1" objects="1" scenarios="1" formatCells="0" formatColumns="0" formatRows="0"/>
  <mergeCells count="33">
    <mergeCell ref="A38:A39"/>
    <mergeCell ref="B38:B39"/>
    <mergeCell ref="C38:C39"/>
    <mergeCell ref="D38:E38"/>
    <mergeCell ref="C40:C44"/>
    <mergeCell ref="D40:D44"/>
    <mergeCell ref="E40:E44"/>
    <mergeCell ref="A25:A26"/>
    <mergeCell ref="B25:B26"/>
    <mergeCell ref="C25:C26"/>
    <mergeCell ref="D25:E25"/>
    <mergeCell ref="C27:C31"/>
    <mergeCell ref="D27:D31"/>
    <mergeCell ref="E27:E31"/>
    <mergeCell ref="A12:A13"/>
    <mergeCell ref="B12:B13"/>
    <mergeCell ref="C12:C13"/>
    <mergeCell ref="D12:E12"/>
    <mergeCell ref="C14:C18"/>
    <mergeCell ref="D14:D18"/>
    <mergeCell ref="E14:E18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D4006"/>
  <sheetViews>
    <sheetView topLeftCell="H1" workbookViewId="0">
      <pane ySplit="3" topLeftCell="A12" activePane="bottomLeft" state="frozen"/>
      <selection pane="bottomLeft" activeCell="N4010" sqref="N401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161" t="s">
        <v>12</v>
      </c>
      <c r="C1" s="161"/>
      <c r="D1" s="161"/>
      <c r="E1" s="161"/>
      <c r="F1" s="161"/>
      <c r="G1" s="161"/>
      <c r="H1" s="161"/>
      <c r="I1" s="161"/>
      <c r="J1" s="161"/>
      <c r="K1" s="161"/>
      <c r="O1" s="162" t="s">
        <v>17</v>
      </c>
      <c r="P1" s="162"/>
      <c r="Q1" s="162"/>
      <c r="R1" s="162"/>
      <c r="S1" s="162"/>
      <c r="T1" s="162"/>
      <c r="U1" s="162"/>
      <c r="AD1" s="16" t="s">
        <v>11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 thickBot="1">
      <c r="A3" s="24" t="s">
        <v>18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18</v>
      </c>
      <c r="O3" s="25" t="s">
        <v>13</v>
      </c>
      <c r="P3" s="25" t="s">
        <v>14</v>
      </c>
      <c r="Q3" s="25" t="s">
        <v>3</v>
      </c>
      <c r="R3" s="25" t="s">
        <v>4</v>
      </c>
      <c r="S3" s="25" t="s">
        <v>5</v>
      </c>
      <c r="T3" s="25" t="s">
        <v>15</v>
      </c>
      <c r="U3" s="25" t="s">
        <v>16</v>
      </c>
      <c r="AC3" s="11" t="s">
        <v>18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18</v>
      </c>
      <c r="AU3" s="21" t="s">
        <v>13</v>
      </c>
      <c r="AV3" s="21" t="s">
        <v>29</v>
      </c>
      <c r="AW3" s="21" t="s">
        <v>28</v>
      </c>
      <c r="AX3" s="21" t="s">
        <v>27</v>
      </c>
      <c r="AY3" s="21" t="s">
        <v>26</v>
      </c>
      <c r="AZ3" s="21" t="s">
        <v>25</v>
      </c>
      <c r="BA3" s="21"/>
      <c r="BB3" s="21"/>
      <c r="BC3" s="21"/>
    </row>
    <row r="4" spans="1:56" ht="20.100000000000001" hidden="1" customHeight="1" thickBot="1">
      <c r="A4" s="3" t="s">
        <v>75</v>
      </c>
      <c r="B4" s="80" t="s">
        <v>80</v>
      </c>
      <c r="C4"/>
      <c r="D4"/>
      <c r="E4"/>
      <c r="F4"/>
      <c r="G4"/>
      <c r="H4"/>
      <c r="I4"/>
      <c r="J4"/>
      <c r="K4"/>
      <c r="N4" s="3" t="s">
        <v>75</v>
      </c>
      <c r="O4" s="80" t="s">
        <v>17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/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hidden="1" customHeight="1" thickBot="1">
      <c r="A5" s="3" t="s">
        <v>75</v>
      </c>
      <c r="B5" s="86" t="s">
        <v>0</v>
      </c>
      <c r="C5" s="86" t="s">
        <v>1</v>
      </c>
      <c r="D5" s="86" t="s">
        <v>2</v>
      </c>
      <c r="E5" s="86" t="s">
        <v>3</v>
      </c>
      <c r="F5" s="86" t="s">
        <v>4</v>
      </c>
      <c r="G5" s="86" t="s">
        <v>5</v>
      </c>
      <c r="H5" s="86" t="s">
        <v>6</v>
      </c>
      <c r="I5" s="86" t="s">
        <v>7</v>
      </c>
      <c r="J5" s="86" t="s">
        <v>8</v>
      </c>
      <c r="K5" s="86" t="s">
        <v>9</v>
      </c>
      <c r="N5" s="3" t="s">
        <v>75</v>
      </c>
      <c r="O5" s="86" t="s">
        <v>13</v>
      </c>
      <c r="P5" s="86" t="s">
        <v>14</v>
      </c>
      <c r="Q5" s="86" t="s">
        <v>3</v>
      </c>
      <c r="R5" s="86" t="s">
        <v>4</v>
      </c>
      <c r="S5" s="86" t="s">
        <v>5</v>
      </c>
      <c r="T5" s="86" t="s">
        <v>15</v>
      </c>
      <c r="U5" s="86" t="s">
        <v>16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/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hidden="1" customHeight="1" thickBot="1">
      <c r="A6" s="3" t="s">
        <v>75</v>
      </c>
      <c r="B6" s="81">
        <v>2019</v>
      </c>
      <c r="C6" s="81"/>
      <c r="D6" s="81"/>
      <c r="E6" s="82" t="s">
        <v>81</v>
      </c>
      <c r="F6" s="82" t="s">
        <v>10</v>
      </c>
      <c r="G6" s="82" t="s">
        <v>10</v>
      </c>
      <c r="H6" s="83">
        <v>43994</v>
      </c>
      <c r="I6" s="84">
        <v>97286.04</v>
      </c>
      <c r="J6" s="85">
        <v>0</v>
      </c>
      <c r="K6" s="84">
        <v>97286.04</v>
      </c>
      <c r="N6" s="3" t="s">
        <v>75</v>
      </c>
      <c r="O6" s="81">
        <v>1</v>
      </c>
      <c r="P6" s="84">
        <v>11312.43</v>
      </c>
      <c r="Q6" s="82" t="s">
        <v>81</v>
      </c>
      <c r="R6" s="82" t="s">
        <v>10</v>
      </c>
      <c r="S6" s="82" t="s">
        <v>10</v>
      </c>
      <c r="T6" s="81" t="s">
        <v>83</v>
      </c>
      <c r="U6" s="81" t="s">
        <v>84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/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hidden="1" customHeight="1" thickBot="1">
      <c r="A7" s="3" t="s">
        <v>75</v>
      </c>
      <c r="B7" s="87">
        <v>2019</v>
      </c>
      <c r="C7" s="87"/>
      <c r="D7" s="87"/>
      <c r="E7" s="88" t="s">
        <v>81</v>
      </c>
      <c r="F7" s="88" t="s">
        <v>10</v>
      </c>
      <c r="G7" s="88" t="s">
        <v>82</v>
      </c>
      <c r="H7" s="89">
        <v>43998</v>
      </c>
      <c r="I7" s="90">
        <v>324.29000000000002</v>
      </c>
      <c r="J7" s="90">
        <v>0</v>
      </c>
      <c r="K7" s="90">
        <v>324.29000000000002</v>
      </c>
      <c r="N7" s="3" t="s">
        <v>75</v>
      </c>
      <c r="O7" s="87">
        <v>2</v>
      </c>
      <c r="P7" s="91">
        <v>11555.64</v>
      </c>
      <c r="Q7" s="88" t="s">
        <v>81</v>
      </c>
      <c r="R7" s="88" t="s">
        <v>10</v>
      </c>
      <c r="S7" s="88" t="s">
        <v>10</v>
      </c>
      <c r="T7" s="87" t="s">
        <v>83</v>
      </c>
      <c r="U7" s="87" t="s">
        <v>84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/>
      </c>
      <c r="AU7" s="11" t="str">
        <f t="shared" si="17"/>
        <v/>
      </c>
      <c r="AV7" s="11" t="str">
        <f t="shared" si="18"/>
        <v/>
      </c>
      <c r="AW7" s="11" t="str">
        <f t="shared" si="19"/>
        <v/>
      </c>
      <c r="AX7" s="11" t="str">
        <f>IF(AW7&lt;&gt;"",AW7&amp;" "&amp;$AD$1,"")</f>
        <v/>
      </c>
      <c r="AY7" s="11" t="str">
        <f t="shared" si="10"/>
        <v/>
      </c>
      <c r="AZ7" s="11" t="str">
        <f t="shared" si="11"/>
        <v/>
      </c>
      <c r="BA7" s="11" t="str">
        <f>AT7&amp;" "&amp;AU7</f>
        <v/>
      </c>
      <c r="BB7" s="11" t="str">
        <f>IFERROR(IF(AW7="","",VLOOKUP(AW7,SUSS!R:S,2,FALSE)),AY7*SUSS!$M$2)</f>
        <v/>
      </c>
      <c r="BC7" s="11" t="str">
        <f t="shared" si="20"/>
        <v/>
      </c>
    </row>
    <row r="8" spans="1:56" ht="20.100000000000001" hidden="1" customHeight="1" thickBot="1">
      <c r="A8" s="3" t="s">
        <v>88</v>
      </c>
      <c r="B8" s="80" t="s">
        <v>89</v>
      </c>
      <c r="C8"/>
      <c r="D8"/>
      <c r="E8"/>
      <c r="F8"/>
      <c r="G8"/>
      <c r="H8"/>
      <c r="I8"/>
      <c r="J8"/>
      <c r="K8"/>
      <c r="N8" s="3" t="s">
        <v>75</v>
      </c>
      <c r="O8" s="87">
        <v>3</v>
      </c>
      <c r="P8" s="91">
        <v>11804.09</v>
      </c>
      <c r="Q8" s="88" t="s">
        <v>81</v>
      </c>
      <c r="R8" s="88" t="s">
        <v>10</v>
      </c>
      <c r="S8" s="88" t="s">
        <v>10</v>
      </c>
      <c r="T8" s="87" t="s">
        <v>83</v>
      </c>
      <c r="U8" s="87" t="s">
        <v>84</v>
      </c>
      <c r="AC8" s="11" t="str">
        <f t="shared" si="0"/>
        <v/>
      </c>
      <c r="AD8" s="11" t="str">
        <f t="shared" si="1"/>
        <v/>
      </c>
      <c r="AE8" s="11" t="str">
        <f t="shared" si="2"/>
        <v/>
      </c>
      <c r="AF8" s="11" t="str">
        <f t="shared" si="3"/>
        <v/>
      </c>
      <c r="AG8" s="11" t="str">
        <f t="shared" si="4"/>
        <v/>
      </c>
      <c r="AH8" s="11" t="str">
        <f t="shared" si="5"/>
        <v/>
      </c>
      <c r="AI8" s="11" t="str">
        <f t="shared" si="6"/>
        <v/>
      </c>
      <c r="AJ8" s="11" t="str">
        <f t="shared" si="7"/>
        <v/>
      </c>
      <c r="AK8" s="11" t="str">
        <f t="shared" si="8"/>
        <v/>
      </c>
      <c r="AN8" s="11" t="str">
        <f t="shared" si="13"/>
        <v/>
      </c>
      <c r="AO8" s="11" t="str">
        <f t="shared" si="14"/>
        <v/>
      </c>
      <c r="AP8" s="11" t="str">
        <f t="shared" si="15"/>
        <v/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/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hidden="1" customHeight="1" thickBot="1">
      <c r="A9" s="3" t="s">
        <v>88</v>
      </c>
      <c r="B9" s="86" t="s">
        <v>0</v>
      </c>
      <c r="C9" s="86" t="s">
        <v>1</v>
      </c>
      <c r="D9" s="86" t="s">
        <v>2</v>
      </c>
      <c r="E9" s="86" t="s">
        <v>3</v>
      </c>
      <c r="F9" s="86" t="s">
        <v>4</v>
      </c>
      <c r="G9" s="86" t="s">
        <v>5</v>
      </c>
      <c r="H9" s="86" t="s">
        <v>6</v>
      </c>
      <c r="I9" s="86" t="s">
        <v>7</v>
      </c>
      <c r="J9" s="86" t="s">
        <v>8</v>
      </c>
      <c r="K9" s="86" t="s">
        <v>9</v>
      </c>
      <c r="N9" s="3" t="s">
        <v>75</v>
      </c>
      <c r="O9" s="87">
        <v>4</v>
      </c>
      <c r="P9" s="91">
        <v>12057.88</v>
      </c>
      <c r="Q9" s="88" t="s">
        <v>81</v>
      </c>
      <c r="R9" s="88" t="s">
        <v>10</v>
      </c>
      <c r="S9" s="88" t="s">
        <v>10</v>
      </c>
      <c r="T9" s="87" t="s">
        <v>83</v>
      </c>
      <c r="U9" s="87" t="s">
        <v>84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/>
      </c>
      <c r="AU9" s="11" t="str">
        <f t="shared" si="17"/>
        <v/>
      </c>
      <c r="AV9" s="11" t="str">
        <f t="shared" si="18"/>
        <v/>
      </c>
      <c r="AW9" s="11" t="str">
        <f t="shared" si="19"/>
        <v/>
      </c>
      <c r="AX9" s="11" t="str">
        <f t="shared" si="21"/>
        <v/>
      </c>
      <c r="AY9" s="11" t="str">
        <f t="shared" si="10"/>
        <v/>
      </c>
      <c r="AZ9" s="11" t="str">
        <f t="shared" si="11"/>
        <v/>
      </c>
      <c r="BA9" s="11" t="str">
        <f t="shared" si="22"/>
        <v/>
      </c>
      <c r="BB9" s="11" t="str">
        <f>IFERROR(IF(AW9="","",VLOOKUP(AW9,SUSS!R:S,2,FALSE)),AY9*SUSS!$M$2)</f>
        <v/>
      </c>
      <c r="BC9" s="11" t="str">
        <f t="shared" si="20"/>
        <v/>
      </c>
    </row>
    <row r="10" spans="1:56" ht="20.100000000000001" customHeight="1" thickBot="1">
      <c r="A10" s="3" t="s">
        <v>88</v>
      </c>
      <c r="B10" s="81">
        <v>2020</v>
      </c>
      <c r="C10" s="81">
        <v>3</v>
      </c>
      <c r="D10" s="81"/>
      <c r="E10" s="82" t="s">
        <v>11</v>
      </c>
      <c r="F10" s="82" t="s">
        <v>90</v>
      </c>
      <c r="G10" s="82" t="s">
        <v>10</v>
      </c>
      <c r="H10" s="83">
        <v>43998</v>
      </c>
      <c r="I10" s="84">
        <v>61071.89</v>
      </c>
      <c r="J10" s="85">
        <v>0</v>
      </c>
      <c r="K10" s="84">
        <v>61071.89</v>
      </c>
      <c r="N10" s="3" t="s">
        <v>75</v>
      </c>
      <c r="O10" s="87">
        <v>5</v>
      </c>
      <c r="P10" s="91">
        <v>12317.12</v>
      </c>
      <c r="Q10" s="88" t="s">
        <v>81</v>
      </c>
      <c r="R10" s="88" t="s">
        <v>10</v>
      </c>
      <c r="S10" s="88" t="s">
        <v>10</v>
      </c>
      <c r="T10" s="87" t="s">
        <v>83</v>
      </c>
      <c r="U10" s="87" t="s">
        <v>84</v>
      </c>
      <c r="AC10" s="11" t="str">
        <f t="shared" si="0"/>
        <v>N989152</v>
      </c>
      <c r="AD10" s="11" t="str">
        <f t="shared" si="1"/>
        <v>Contribuciones Seg. Social</v>
      </c>
      <c r="AE10" s="11" t="str">
        <f t="shared" si="2"/>
        <v>Dj Seg. Soc. Sipa Dto. 332</v>
      </c>
      <c r="AF10" s="11" t="str">
        <f t="shared" si="3"/>
        <v>Declaración Jurada</v>
      </c>
      <c r="AG10" s="11">
        <f t="shared" si="4"/>
        <v>61071.89</v>
      </c>
      <c r="AH10" s="11">
        <f t="shared" si="5"/>
        <v>0</v>
      </c>
      <c r="AI10" s="11">
        <f t="shared" si="6"/>
        <v>61071.89</v>
      </c>
      <c r="AJ10" s="11">
        <f t="shared" si="7"/>
        <v>2020</v>
      </c>
      <c r="AK10" s="11">
        <f t="shared" si="8"/>
        <v>3</v>
      </c>
      <c r="AN10" s="11" t="str">
        <f t="shared" si="13"/>
        <v xml:space="preserve">2020/3 </v>
      </c>
      <c r="AO10" s="11" t="str">
        <f t="shared" si="14"/>
        <v>2020/3 Contribuciones Seg. Social</v>
      </c>
      <c r="AP10" s="11">
        <f t="shared" si="15"/>
        <v>61071.89</v>
      </c>
      <c r="AT10" s="11" t="str">
        <f t="shared" si="16"/>
        <v/>
      </c>
      <c r="AU10" s="11" t="str">
        <f t="shared" si="17"/>
        <v/>
      </c>
      <c r="AV10" s="11" t="str">
        <f t="shared" si="18"/>
        <v/>
      </c>
      <c r="AW10" s="11" t="str">
        <f t="shared" si="19"/>
        <v/>
      </c>
      <c r="AX10" s="11" t="str">
        <f t="shared" si="21"/>
        <v/>
      </c>
      <c r="AY10" s="11" t="str">
        <f t="shared" si="10"/>
        <v/>
      </c>
      <c r="AZ10" s="11" t="str">
        <f t="shared" si="11"/>
        <v/>
      </c>
      <c r="BA10" s="11" t="str">
        <f t="shared" si="22"/>
        <v/>
      </c>
      <c r="BB10" s="11" t="str">
        <f>IFERROR(IF(AW10="","",VLOOKUP(AW10,SUSS!R:S,2,FALSE)),AY10*SUSS!$M$2)</f>
        <v/>
      </c>
      <c r="BC10" s="11" t="str">
        <f t="shared" si="20"/>
        <v/>
      </c>
    </row>
    <row r="11" spans="1:56" ht="20.100000000000001" customHeight="1" thickBot="1">
      <c r="A11" s="3" t="s">
        <v>88</v>
      </c>
      <c r="B11" s="87">
        <v>2020</v>
      </c>
      <c r="C11" s="87">
        <v>3</v>
      </c>
      <c r="D11" s="87"/>
      <c r="E11" s="88" t="s">
        <v>11</v>
      </c>
      <c r="F11" s="88" t="s">
        <v>90</v>
      </c>
      <c r="G11" s="88" t="s">
        <v>82</v>
      </c>
      <c r="H11" s="89">
        <v>44131</v>
      </c>
      <c r="I11" s="91">
        <v>7429.19</v>
      </c>
      <c r="J11" s="91">
        <v>1322</v>
      </c>
      <c r="K11" s="91">
        <v>6107.19</v>
      </c>
      <c r="N11" s="3" t="s">
        <v>75</v>
      </c>
      <c r="O11" s="87">
        <v>6</v>
      </c>
      <c r="P11" s="91">
        <v>12581.94</v>
      </c>
      <c r="Q11" s="88" t="s">
        <v>81</v>
      </c>
      <c r="R11" s="88" t="s">
        <v>10</v>
      </c>
      <c r="S11" s="88" t="s">
        <v>10</v>
      </c>
      <c r="T11" s="87" t="s">
        <v>83</v>
      </c>
      <c r="U11" s="87" t="s">
        <v>85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/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88</v>
      </c>
      <c r="B12" s="87">
        <v>2020</v>
      </c>
      <c r="C12" s="87">
        <v>3</v>
      </c>
      <c r="D12" s="87"/>
      <c r="E12" s="88" t="s">
        <v>11</v>
      </c>
      <c r="F12" s="88" t="s">
        <v>91</v>
      </c>
      <c r="G12" s="88" t="s">
        <v>10</v>
      </c>
      <c r="H12" s="89">
        <v>43937</v>
      </c>
      <c r="I12" s="91">
        <v>47445.760000000002</v>
      </c>
      <c r="J12" s="90">
        <v>0</v>
      </c>
      <c r="K12" s="91">
        <v>47445.760000000002</v>
      </c>
      <c r="N12" s="3" t="s">
        <v>75</v>
      </c>
      <c r="O12" s="87">
        <v>7</v>
      </c>
      <c r="P12" s="91">
        <v>12852.45</v>
      </c>
      <c r="Q12" s="88" t="s">
        <v>81</v>
      </c>
      <c r="R12" s="88" t="s">
        <v>10</v>
      </c>
      <c r="S12" s="88" t="s">
        <v>10</v>
      </c>
      <c r="T12" s="87" t="s">
        <v>83</v>
      </c>
      <c r="U12" s="87" t="s">
        <v>85</v>
      </c>
      <c r="AC12" s="11" t="str">
        <f t="shared" si="0"/>
        <v>N989152</v>
      </c>
      <c r="AD12" s="11" t="str">
        <f t="shared" si="1"/>
        <v>Contribuciones Seg. Social</v>
      </c>
      <c r="AE12" s="11" t="str">
        <f t="shared" si="2"/>
        <v>Dj Seg. Soc. No Sipa Dto. 332</v>
      </c>
      <c r="AF12" s="11" t="str">
        <f t="shared" si="3"/>
        <v>Declaración Jurada</v>
      </c>
      <c r="AG12" s="11">
        <f t="shared" si="4"/>
        <v>47445.760000000002</v>
      </c>
      <c r="AH12" s="11">
        <f t="shared" si="5"/>
        <v>0</v>
      </c>
      <c r="AI12" s="11">
        <f t="shared" si="6"/>
        <v>47445.760000000002</v>
      </c>
      <c r="AJ12" s="11">
        <f t="shared" si="7"/>
        <v>2020</v>
      </c>
      <c r="AK12" s="11">
        <f t="shared" si="8"/>
        <v>3</v>
      </c>
      <c r="AN12" s="11" t="str">
        <f t="shared" si="13"/>
        <v xml:space="preserve">2020/3 </v>
      </c>
      <c r="AO12" s="11" t="str">
        <f t="shared" si="14"/>
        <v>2020/3 Contribuciones Seg. Social</v>
      </c>
      <c r="AP12" s="11">
        <f t="shared" si="15"/>
        <v>47445.760000000002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/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88</v>
      </c>
      <c r="B13" s="87">
        <v>2020</v>
      </c>
      <c r="C13" s="87">
        <v>3</v>
      </c>
      <c r="D13" s="87"/>
      <c r="E13" s="88" t="s">
        <v>11</v>
      </c>
      <c r="F13" s="88" t="s">
        <v>91</v>
      </c>
      <c r="G13" s="88" t="s">
        <v>82</v>
      </c>
      <c r="H13" s="89">
        <v>44131</v>
      </c>
      <c r="I13" s="91">
        <v>8143.91</v>
      </c>
      <c r="J13" s="91">
        <v>3399.33</v>
      </c>
      <c r="K13" s="91">
        <v>4744.58</v>
      </c>
      <c r="N13" s="3" t="s">
        <v>75</v>
      </c>
      <c r="O13" s="87">
        <v>8</v>
      </c>
      <c r="P13" s="91">
        <v>12804.49</v>
      </c>
      <c r="Q13" s="88" t="s">
        <v>81</v>
      </c>
      <c r="R13" s="88" t="s">
        <v>10</v>
      </c>
      <c r="S13" s="88" t="s">
        <v>10</v>
      </c>
      <c r="T13" s="87" t="s">
        <v>83</v>
      </c>
      <c r="U13" s="87" t="s">
        <v>85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/>
      </c>
      <c r="AU13" s="11" t="str">
        <f t="shared" si="17"/>
        <v/>
      </c>
      <c r="AV13" s="11" t="str">
        <f t="shared" si="18"/>
        <v/>
      </c>
      <c r="AW13" s="11" t="str">
        <f t="shared" si="19"/>
        <v/>
      </c>
      <c r="AX13" s="11" t="str">
        <f t="shared" si="21"/>
        <v/>
      </c>
      <c r="AY13" s="11" t="str">
        <f t="shared" si="10"/>
        <v/>
      </c>
      <c r="AZ13" s="11" t="str">
        <f t="shared" si="11"/>
        <v/>
      </c>
      <c r="BA13" s="11" t="str">
        <f t="shared" si="22"/>
        <v/>
      </c>
      <c r="BB13" s="11" t="str">
        <f>IFERROR(IF(AW13="","",VLOOKUP(AW13,SUSS!R:S,2,FALSE)),AY13*SUSS!$M$2)</f>
        <v/>
      </c>
      <c r="BC13" s="11" t="str">
        <f t="shared" si="20"/>
        <v/>
      </c>
    </row>
    <row r="14" spans="1:56" ht="20.100000000000001" customHeight="1" thickBot="1">
      <c r="A14" s="3" t="s">
        <v>88</v>
      </c>
      <c r="B14" s="87">
        <v>2020</v>
      </c>
      <c r="C14" s="87">
        <v>4</v>
      </c>
      <c r="D14" s="87"/>
      <c r="E14" s="88" t="s">
        <v>11</v>
      </c>
      <c r="F14" s="88" t="s">
        <v>90</v>
      </c>
      <c r="G14" s="88" t="s">
        <v>10</v>
      </c>
      <c r="H14" s="89">
        <v>44027</v>
      </c>
      <c r="I14" s="91">
        <v>25639.34</v>
      </c>
      <c r="J14" s="90">
        <v>0</v>
      </c>
      <c r="K14" s="91">
        <v>25639.34</v>
      </c>
      <c r="N14" s="3" t="s">
        <v>75</v>
      </c>
      <c r="O14" s="87">
        <v>8</v>
      </c>
      <c r="P14" s="90">
        <v>324.29000000000002</v>
      </c>
      <c r="Q14" s="88" t="s">
        <v>81</v>
      </c>
      <c r="R14" s="88" t="s">
        <v>10</v>
      </c>
      <c r="S14" s="88" t="s">
        <v>82</v>
      </c>
      <c r="T14" s="87" t="s">
        <v>83</v>
      </c>
      <c r="U14" s="87" t="s">
        <v>85</v>
      </c>
      <c r="AC14" s="11" t="str">
        <f t="shared" si="0"/>
        <v>N989152</v>
      </c>
      <c r="AD14" s="11" t="str">
        <f t="shared" si="1"/>
        <v>Contribuciones Seg. Social</v>
      </c>
      <c r="AE14" s="11" t="str">
        <f t="shared" si="2"/>
        <v>Dj Seg. Soc. Sipa Dto. 332</v>
      </c>
      <c r="AF14" s="11" t="str">
        <f t="shared" si="3"/>
        <v>Declaración Jurada</v>
      </c>
      <c r="AG14" s="11">
        <f t="shared" si="4"/>
        <v>25639.34</v>
      </c>
      <c r="AH14" s="11">
        <f t="shared" si="5"/>
        <v>0</v>
      </c>
      <c r="AI14" s="11">
        <f t="shared" si="6"/>
        <v>25639.34</v>
      </c>
      <c r="AJ14" s="11">
        <f t="shared" si="7"/>
        <v>2020</v>
      </c>
      <c r="AK14" s="11">
        <f t="shared" si="8"/>
        <v>4</v>
      </c>
      <c r="AN14" s="11" t="str">
        <f t="shared" si="13"/>
        <v xml:space="preserve">2020/4 </v>
      </c>
      <c r="AO14" s="11" t="str">
        <f t="shared" si="14"/>
        <v>2020/4 Contribuciones Seg. Social</v>
      </c>
      <c r="AP14" s="11">
        <f t="shared" si="15"/>
        <v>25639.34</v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/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88</v>
      </c>
      <c r="B15" s="87">
        <v>2020</v>
      </c>
      <c r="C15" s="87">
        <v>4</v>
      </c>
      <c r="D15" s="87"/>
      <c r="E15" s="88" t="s">
        <v>11</v>
      </c>
      <c r="F15" s="88" t="s">
        <v>90</v>
      </c>
      <c r="G15" s="88" t="s">
        <v>82</v>
      </c>
      <c r="H15" s="89">
        <v>44131</v>
      </c>
      <c r="I15" s="91">
        <v>2465.9899999999998</v>
      </c>
      <c r="J15" s="90">
        <v>0</v>
      </c>
      <c r="K15" s="91">
        <v>2465.9899999999998</v>
      </c>
      <c r="N15" s="3" t="s">
        <v>88</v>
      </c>
      <c r="O15" s="80" t="s">
        <v>17</v>
      </c>
      <c r="P15"/>
      <c r="Q15"/>
      <c r="R15"/>
      <c r="S15"/>
      <c r="T15"/>
      <c r="U15"/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/>
      </c>
      <c r="AU15" s="11" t="str">
        <f t="shared" si="17"/>
        <v/>
      </c>
      <c r="AV15" s="11" t="str">
        <f t="shared" si="18"/>
        <v/>
      </c>
      <c r="AW15" s="11" t="str">
        <f t="shared" si="19"/>
        <v/>
      </c>
      <c r="AX15" s="11" t="str">
        <f t="shared" si="21"/>
        <v/>
      </c>
      <c r="AY15" s="11" t="str">
        <f t="shared" si="10"/>
        <v/>
      </c>
      <c r="AZ15" s="11" t="str">
        <f t="shared" si="11"/>
        <v/>
      </c>
      <c r="BA15" s="11" t="str">
        <f t="shared" si="22"/>
        <v/>
      </c>
      <c r="BB15" s="11" t="str">
        <f>IFERROR(IF(AW15="","",VLOOKUP(AW15,SUSS!R:S,2,FALSE)),AY15*SUSS!$M$2)</f>
        <v/>
      </c>
      <c r="BC15" s="11" t="str">
        <f t="shared" si="20"/>
        <v/>
      </c>
    </row>
    <row r="16" spans="1:56" ht="20.100000000000001" customHeight="1" thickBot="1">
      <c r="A16" s="3" t="s">
        <v>88</v>
      </c>
      <c r="B16" s="87">
        <v>2020</v>
      </c>
      <c r="C16" s="87">
        <v>4</v>
      </c>
      <c r="D16" s="87"/>
      <c r="E16" s="88" t="s">
        <v>11</v>
      </c>
      <c r="F16" s="88" t="s">
        <v>91</v>
      </c>
      <c r="G16" s="88" t="s">
        <v>10</v>
      </c>
      <c r="H16" s="89">
        <v>43969</v>
      </c>
      <c r="I16" s="91">
        <v>19940.32</v>
      </c>
      <c r="J16" s="90">
        <v>0</v>
      </c>
      <c r="K16" s="91">
        <v>19940.32</v>
      </c>
      <c r="N16" s="3" t="s">
        <v>88</v>
      </c>
      <c r="O16" s="86" t="s">
        <v>13</v>
      </c>
      <c r="P16" s="86" t="s">
        <v>14</v>
      </c>
      <c r="Q16" s="86" t="s">
        <v>3</v>
      </c>
      <c r="R16" s="86" t="s">
        <v>4</v>
      </c>
      <c r="S16" s="86" t="s">
        <v>5</v>
      </c>
      <c r="T16" s="86" t="s">
        <v>15</v>
      </c>
      <c r="U16" s="86" t="s">
        <v>16</v>
      </c>
      <c r="AC16" s="11" t="str">
        <f t="shared" si="0"/>
        <v>N989152</v>
      </c>
      <c r="AD16" s="11" t="str">
        <f t="shared" si="1"/>
        <v>Contribuciones Seg. Social</v>
      </c>
      <c r="AE16" s="11" t="str">
        <f t="shared" si="2"/>
        <v>Dj Seg. Soc. No Sipa Dto. 332</v>
      </c>
      <c r="AF16" s="11" t="str">
        <f t="shared" si="3"/>
        <v>Declaración Jurada</v>
      </c>
      <c r="AG16" s="11">
        <f t="shared" si="4"/>
        <v>19940.32</v>
      </c>
      <c r="AH16" s="11">
        <f t="shared" si="5"/>
        <v>0</v>
      </c>
      <c r="AI16" s="11">
        <f t="shared" si="6"/>
        <v>19940.32</v>
      </c>
      <c r="AJ16" s="11">
        <f t="shared" si="7"/>
        <v>2020</v>
      </c>
      <c r="AK16" s="11">
        <f t="shared" si="8"/>
        <v>4</v>
      </c>
      <c r="AN16" s="11" t="str">
        <f t="shared" si="13"/>
        <v xml:space="preserve">2020/4 </v>
      </c>
      <c r="AO16" s="11" t="str">
        <f t="shared" si="14"/>
        <v>2020/4 Contribuciones Seg. Social</v>
      </c>
      <c r="AP16" s="11">
        <f t="shared" si="15"/>
        <v>19940.32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/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88</v>
      </c>
      <c r="B17" s="87">
        <v>2020</v>
      </c>
      <c r="C17" s="87">
        <v>4</v>
      </c>
      <c r="D17" s="87"/>
      <c r="E17" s="88" t="s">
        <v>11</v>
      </c>
      <c r="F17" s="88" t="s">
        <v>91</v>
      </c>
      <c r="G17" s="88" t="s">
        <v>82</v>
      </c>
      <c r="H17" s="89">
        <v>44131</v>
      </c>
      <c r="I17" s="91">
        <v>2890.95</v>
      </c>
      <c r="J17" s="90">
        <v>896.92</v>
      </c>
      <c r="K17" s="91">
        <v>1994.03</v>
      </c>
      <c r="N17" s="3" t="s">
        <v>88</v>
      </c>
      <c r="O17" s="81" t="s">
        <v>87</v>
      </c>
      <c r="P17" s="84">
        <v>3405.87</v>
      </c>
      <c r="Q17" s="82" t="s">
        <v>11</v>
      </c>
      <c r="R17" s="82" t="s">
        <v>91</v>
      </c>
      <c r="S17" s="82" t="s">
        <v>10</v>
      </c>
      <c r="T17" s="81" t="s">
        <v>92</v>
      </c>
      <c r="U17" s="81" t="s">
        <v>84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N989152</v>
      </c>
      <c r="AU17" s="11" t="str">
        <f t="shared" si="17"/>
        <v>Pago a Cuenta</v>
      </c>
      <c r="AV17" s="11">
        <f t="shared" si="18"/>
        <v>3405.87</v>
      </c>
      <c r="AW17" s="11" t="str">
        <f t="shared" si="19"/>
        <v>2020/3</v>
      </c>
      <c r="AX17" s="11" t="str">
        <f t="shared" si="21"/>
        <v>2020/3 Contribuciones Seg. Social</v>
      </c>
      <c r="AY17" s="11">
        <f t="shared" si="10"/>
        <v>61071.89</v>
      </c>
      <c r="AZ17" s="11">
        <f t="shared" si="11"/>
        <v>5.5768210219136825E-2</v>
      </c>
      <c r="BA17" s="11" t="str">
        <f t="shared" si="22"/>
        <v>N989152 Pago a Cuenta</v>
      </c>
      <c r="BB17" s="11">
        <f>IFERROR(IF(AW17="","",VLOOKUP(AW17,SUSS!R:S,2,FALSE)),AY17*SUSS!$M$2)</f>
        <v>7328.6268</v>
      </c>
      <c r="BC17" s="11">
        <f t="shared" si="20"/>
        <v>408.70440000000002</v>
      </c>
    </row>
    <row r="18" spans="1:55" ht="20.100000000000001" customHeight="1" thickBot="1">
      <c r="A18" s="3" t="s">
        <v>88</v>
      </c>
      <c r="B18" s="87">
        <v>2020</v>
      </c>
      <c r="C18" s="87">
        <v>5</v>
      </c>
      <c r="D18" s="87"/>
      <c r="E18" s="88" t="s">
        <v>11</v>
      </c>
      <c r="F18" s="88" t="s">
        <v>91</v>
      </c>
      <c r="G18" s="88" t="s">
        <v>10</v>
      </c>
      <c r="H18" s="89">
        <v>43991</v>
      </c>
      <c r="I18" s="91">
        <v>30397.279999999999</v>
      </c>
      <c r="J18" s="90">
        <v>0</v>
      </c>
      <c r="K18" s="91">
        <v>30397.279999999999</v>
      </c>
      <c r="N18" s="3" t="s">
        <v>88</v>
      </c>
      <c r="O18" s="87">
        <v>1</v>
      </c>
      <c r="P18" s="91">
        <v>11239.36</v>
      </c>
      <c r="Q18" s="88" t="s">
        <v>11</v>
      </c>
      <c r="R18" s="88" t="s">
        <v>91</v>
      </c>
      <c r="S18" s="88" t="s">
        <v>10</v>
      </c>
      <c r="T18" s="87" t="s">
        <v>92</v>
      </c>
      <c r="U18" s="87" t="s">
        <v>85</v>
      </c>
      <c r="AC18" s="11" t="str">
        <f t="shared" si="0"/>
        <v>N989152</v>
      </c>
      <c r="AD18" s="11" t="str">
        <f t="shared" si="1"/>
        <v>Contribuciones Seg. Social</v>
      </c>
      <c r="AE18" s="11" t="str">
        <f t="shared" si="2"/>
        <v>Dj Seg. Soc. No Sipa Dto. 332</v>
      </c>
      <c r="AF18" s="11" t="str">
        <f t="shared" si="3"/>
        <v>Declaración Jurada</v>
      </c>
      <c r="AG18" s="11">
        <f t="shared" si="4"/>
        <v>30397.279999999999</v>
      </c>
      <c r="AH18" s="11">
        <f t="shared" si="5"/>
        <v>0</v>
      </c>
      <c r="AI18" s="11">
        <f t="shared" si="6"/>
        <v>30397.279999999999</v>
      </c>
      <c r="AJ18" s="11">
        <f t="shared" si="7"/>
        <v>2020</v>
      </c>
      <c r="AK18" s="11">
        <f t="shared" si="8"/>
        <v>5</v>
      </c>
      <c r="AN18" s="11" t="str">
        <f t="shared" si="13"/>
        <v xml:space="preserve">2020/5 </v>
      </c>
      <c r="AO18" s="11" t="str">
        <f t="shared" si="14"/>
        <v>2020/5 Contribuciones Seg. Social</v>
      </c>
      <c r="AP18" s="11">
        <f t="shared" si="15"/>
        <v>30397.279999999999</v>
      </c>
      <c r="AT18" s="11" t="str">
        <f t="shared" si="16"/>
        <v>N989152</v>
      </c>
      <c r="AU18" s="11">
        <f t="shared" si="17"/>
        <v>1</v>
      </c>
      <c r="AV18" s="11">
        <f t="shared" si="18"/>
        <v>11239.36</v>
      </c>
      <c r="AW18" s="11" t="str">
        <f t="shared" si="19"/>
        <v>2020/3</v>
      </c>
      <c r="AX18" s="11" t="str">
        <f t="shared" si="21"/>
        <v>2020/3 Contribuciones Seg. Social</v>
      </c>
      <c r="AY18" s="11">
        <f t="shared" si="10"/>
        <v>61071.89</v>
      </c>
      <c r="AZ18" s="11">
        <f t="shared" si="11"/>
        <v>0.18403491360755334</v>
      </c>
      <c r="BA18" s="11" t="str">
        <f t="shared" si="22"/>
        <v>N989152 1</v>
      </c>
      <c r="BB18" s="11">
        <f>IFERROR(IF(AW18="","",VLOOKUP(AW18,SUSS!R:S,2,FALSE)),AY18*SUSS!$M$2)</f>
        <v>7328.6268</v>
      </c>
      <c r="BC18" s="11">
        <f t="shared" si="20"/>
        <v>1348.7232000000001</v>
      </c>
    </row>
    <row r="19" spans="1:55" ht="20.100000000000001" customHeight="1" thickBot="1">
      <c r="A19" s="3" t="s">
        <v>88</v>
      </c>
      <c r="B19" s="87">
        <v>2020</v>
      </c>
      <c r="C19" s="87">
        <v>5</v>
      </c>
      <c r="D19" s="87"/>
      <c r="E19" s="88" t="s">
        <v>11</v>
      </c>
      <c r="F19" s="88" t="s">
        <v>91</v>
      </c>
      <c r="G19" s="88" t="s">
        <v>82</v>
      </c>
      <c r="H19" s="89">
        <v>44131</v>
      </c>
      <c r="I19" s="91">
        <v>3875.05</v>
      </c>
      <c r="J19" s="90">
        <v>835.32</v>
      </c>
      <c r="K19" s="91">
        <v>3039.73</v>
      </c>
      <c r="N19" s="3" t="s">
        <v>88</v>
      </c>
      <c r="O19" s="87">
        <v>2</v>
      </c>
      <c r="P19" s="91">
        <v>11239.36</v>
      </c>
      <c r="Q19" s="88" t="s">
        <v>11</v>
      </c>
      <c r="R19" s="88" t="s">
        <v>91</v>
      </c>
      <c r="S19" s="88" t="s">
        <v>10</v>
      </c>
      <c r="T19" s="87" t="s">
        <v>92</v>
      </c>
      <c r="U19" s="87" t="s">
        <v>85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N989152</v>
      </c>
      <c r="AU19" s="11">
        <f t="shared" si="17"/>
        <v>2</v>
      </c>
      <c r="AV19" s="11">
        <f t="shared" si="18"/>
        <v>11239.36</v>
      </c>
      <c r="AW19" s="11" t="str">
        <f t="shared" si="19"/>
        <v>2020/3</v>
      </c>
      <c r="AX19" s="11" t="str">
        <f t="shared" si="21"/>
        <v>2020/3 Contribuciones Seg. Social</v>
      </c>
      <c r="AY19" s="11">
        <f t="shared" si="10"/>
        <v>61071.89</v>
      </c>
      <c r="AZ19" s="11">
        <f t="shared" si="11"/>
        <v>0.18403491360755334</v>
      </c>
      <c r="BA19" s="11" t="str">
        <f t="shared" si="22"/>
        <v>N989152 2</v>
      </c>
      <c r="BB19" s="11">
        <f>IFERROR(IF(AW19="","",VLOOKUP(AW19,SUSS!R:S,2,FALSE)),AY19*SUSS!$M$2)</f>
        <v>7328.6268</v>
      </c>
      <c r="BC19" s="11">
        <f t="shared" si="20"/>
        <v>1348.7232000000001</v>
      </c>
    </row>
    <row r="20" spans="1:55" ht="20.100000000000001" customHeight="1" thickBot="1">
      <c r="A20" s="3" t="s">
        <v>88</v>
      </c>
      <c r="B20" s="87">
        <v>2020</v>
      </c>
      <c r="C20" s="87">
        <v>6</v>
      </c>
      <c r="D20" s="87"/>
      <c r="E20" s="88" t="s">
        <v>11</v>
      </c>
      <c r="F20" s="88" t="s">
        <v>10</v>
      </c>
      <c r="G20" s="88" t="s">
        <v>10</v>
      </c>
      <c r="H20" s="89">
        <v>44025</v>
      </c>
      <c r="I20" s="91">
        <v>125444.4</v>
      </c>
      <c r="J20" s="90">
        <v>0</v>
      </c>
      <c r="K20" s="91">
        <v>125444.4</v>
      </c>
      <c r="N20" s="3" t="s">
        <v>88</v>
      </c>
      <c r="O20" s="87">
        <v>3</v>
      </c>
      <c r="P20" s="91">
        <v>11239.36</v>
      </c>
      <c r="Q20" s="88" t="s">
        <v>11</v>
      </c>
      <c r="R20" s="88" t="s">
        <v>91</v>
      </c>
      <c r="S20" s="88" t="s">
        <v>10</v>
      </c>
      <c r="T20" s="87" t="s">
        <v>92</v>
      </c>
      <c r="U20" s="87" t="s">
        <v>85</v>
      </c>
      <c r="AC20" s="11" t="str">
        <f t="shared" si="0"/>
        <v>N989152</v>
      </c>
      <c r="AD20" s="11" t="str">
        <f t="shared" si="1"/>
        <v>Contribuciones Seg. Social</v>
      </c>
      <c r="AE20" s="11" t="str">
        <f t="shared" si="2"/>
        <v>Declaración Jurada</v>
      </c>
      <c r="AF20" s="11" t="str">
        <f t="shared" si="3"/>
        <v>Declaración Jurada</v>
      </c>
      <c r="AG20" s="11">
        <f t="shared" si="4"/>
        <v>125444.4</v>
      </c>
      <c r="AH20" s="11">
        <f t="shared" si="5"/>
        <v>0</v>
      </c>
      <c r="AI20" s="11">
        <f t="shared" si="6"/>
        <v>125444.4</v>
      </c>
      <c r="AJ20" s="11">
        <f t="shared" si="7"/>
        <v>2020</v>
      </c>
      <c r="AK20" s="11">
        <f t="shared" si="8"/>
        <v>6</v>
      </c>
      <c r="AN20" s="11" t="str">
        <f t="shared" si="13"/>
        <v xml:space="preserve">2020/6 </v>
      </c>
      <c r="AO20" s="11" t="str">
        <f t="shared" si="14"/>
        <v>2020/6 Contribuciones Seg. Social</v>
      </c>
      <c r="AP20" s="11">
        <f t="shared" si="15"/>
        <v>125444.4</v>
      </c>
      <c r="AT20" s="11" t="str">
        <f t="shared" si="16"/>
        <v>N989152</v>
      </c>
      <c r="AU20" s="11">
        <f t="shared" si="17"/>
        <v>3</v>
      </c>
      <c r="AV20" s="11">
        <f t="shared" si="18"/>
        <v>11239.36</v>
      </c>
      <c r="AW20" s="11" t="str">
        <f t="shared" si="19"/>
        <v>2020/3</v>
      </c>
      <c r="AX20" s="11" t="str">
        <f t="shared" si="21"/>
        <v>2020/3 Contribuciones Seg. Social</v>
      </c>
      <c r="AY20" s="11">
        <f t="shared" si="10"/>
        <v>61071.89</v>
      </c>
      <c r="AZ20" s="11">
        <f t="shared" si="11"/>
        <v>0.18403491360755334</v>
      </c>
      <c r="BA20" s="11" t="str">
        <f t="shared" si="22"/>
        <v>N989152 3</v>
      </c>
      <c r="BB20" s="11">
        <f>IFERROR(IF(AW20="","",VLOOKUP(AW20,SUSS!R:S,2,FALSE)),AY20*SUSS!$M$2)</f>
        <v>7328.6268</v>
      </c>
      <c r="BC20" s="11">
        <f t="shared" si="20"/>
        <v>1348.7232000000001</v>
      </c>
    </row>
    <row r="21" spans="1:55" ht="20.100000000000001" customHeight="1" thickBot="1">
      <c r="A21" s="3" t="s">
        <v>88</v>
      </c>
      <c r="B21" s="87">
        <v>2020</v>
      </c>
      <c r="C21" s="87">
        <v>6</v>
      </c>
      <c r="D21" s="87"/>
      <c r="E21" s="88" t="s">
        <v>11</v>
      </c>
      <c r="F21" s="88" t="s">
        <v>10</v>
      </c>
      <c r="G21" s="88" t="s">
        <v>82</v>
      </c>
      <c r="H21" s="89">
        <v>44131</v>
      </c>
      <c r="I21" s="91">
        <v>12296.06</v>
      </c>
      <c r="J21" s="90">
        <v>0</v>
      </c>
      <c r="K21" s="91">
        <v>12296.06</v>
      </c>
      <c r="N21" s="3" t="s">
        <v>88</v>
      </c>
      <c r="O21" s="87">
        <v>4</v>
      </c>
      <c r="P21" s="91">
        <v>10321.81</v>
      </c>
      <c r="Q21" s="88" t="s">
        <v>11</v>
      </c>
      <c r="R21" s="88" t="s">
        <v>91</v>
      </c>
      <c r="S21" s="88" t="s">
        <v>10</v>
      </c>
      <c r="T21" s="87" t="s">
        <v>92</v>
      </c>
      <c r="U21" s="87" t="s">
        <v>85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N989152</v>
      </c>
      <c r="AU21" s="11">
        <f t="shared" si="17"/>
        <v>4</v>
      </c>
      <c r="AV21" s="11">
        <f t="shared" si="18"/>
        <v>10321.81</v>
      </c>
      <c r="AW21" s="11" t="str">
        <f t="shared" si="19"/>
        <v>2020/3</v>
      </c>
      <c r="AX21" s="11" t="str">
        <f t="shared" si="21"/>
        <v>2020/3 Contribuciones Seg. Social</v>
      </c>
      <c r="AY21" s="11">
        <f t="shared" si="10"/>
        <v>61071.89</v>
      </c>
      <c r="AZ21" s="11">
        <f t="shared" si="11"/>
        <v>0.16901081659663716</v>
      </c>
      <c r="BA21" s="11" t="str">
        <f t="shared" si="22"/>
        <v>N989152 4</v>
      </c>
      <c r="BB21" s="11">
        <f>IFERROR(IF(AW21="","",VLOOKUP(AW21,SUSS!R:S,2,FALSE)),AY21*SUSS!$M$2)</f>
        <v>7328.6268</v>
      </c>
      <c r="BC21" s="11">
        <f t="shared" si="20"/>
        <v>1238.6171999999999</v>
      </c>
    </row>
    <row r="22" spans="1:55" ht="20.100000000000001" hidden="1" customHeight="1" thickBot="1">
      <c r="A22" s="3" t="s">
        <v>96</v>
      </c>
      <c r="B22" s="80" t="s">
        <v>89</v>
      </c>
      <c r="C22"/>
      <c r="D22"/>
      <c r="E22"/>
      <c r="F22"/>
      <c r="G22"/>
      <c r="H22"/>
      <c r="I22"/>
      <c r="J22"/>
      <c r="K22"/>
      <c r="N22" s="3" t="s">
        <v>88</v>
      </c>
      <c r="O22" s="87">
        <v>4</v>
      </c>
      <c r="P22" s="90">
        <v>917.55</v>
      </c>
      <c r="Q22" s="88" t="s">
        <v>11</v>
      </c>
      <c r="R22" s="88" t="s">
        <v>90</v>
      </c>
      <c r="S22" s="88" t="s">
        <v>10</v>
      </c>
      <c r="T22" s="87" t="s">
        <v>92</v>
      </c>
      <c r="U22" s="87" t="s">
        <v>85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>N989152</v>
      </c>
      <c r="AU22" s="11">
        <f t="shared" si="17"/>
        <v>4</v>
      </c>
      <c r="AV22" s="11">
        <f t="shared" si="18"/>
        <v>917.55</v>
      </c>
      <c r="AW22" s="11" t="str">
        <f t="shared" si="19"/>
        <v>2020/3</v>
      </c>
      <c r="AX22" s="11" t="str">
        <f t="shared" si="21"/>
        <v>2020/3 Contribuciones Seg. Social</v>
      </c>
      <c r="AY22" s="11">
        <f t="shared" si="10"/>
        <v>61071.89</v>
      </c>
      <c r="AZ22" s="11">
        <f t="shared" si="11"/>
        <v>1.502409701091615E-2</v>
      </c>
      <c r="BA22" s="11" t="str">
        <f t="shared" si="22"/>
        <v>N989152 4</v>
      </c>
      <c r="BB22" s="11">
        <f>IFERROR(IF(AW22="","",VLOOKUP(AW22,SUSS!R:S,2,FALSE)),AY22*SUSS!$M$2)</f>
        <v>7328.6268</v>
      </c>
      <c r="BC22" s="11">
        <f t="shared" si="20"/>
        <v>110.10599999999999</v>
      </c>
    </row>
    <row r="23" spans="1:55" ht="20.100000000000001" hidden="1" customHeight="1" thickBot="1">
      <c r="A23" s="3" t="s">
        <v>96</v>
      </c>
      <c r="B23" s="86" t="s">
        <v>0</v>
      </c>
      <c r="C23" s="86" t="s">
        <v>1</v>
      </c>
      <c r="D23" s="86" t="s">
        <v>2</v>
      </c>
      <c r="E23" s="86" t="s">
        <v>3</v>
      </c>
      <c r="F23" s="86" t="s">
        <v>4</v>
      </c>
      <c r="G23" s="86" t="s">
        <v>5</v>
      </c>
      <c r="H23" s="86" t="s">
        <v>6</v>
      </c>
      <c r="I23" s="86" t="s">
        <v>7</v>
      </c>
      <c r="J23" s="86" t="s">
        <v>8</v>
      </c>
      <c r="K23" s="86" t="s">
        <v>9</v>
      </c>
      <c r="N23" s="3" t="s">
        <v>88</v>
      </c>
      <c r="O23" s="87">
        <v>5</v>
      </c>
      <c r="P23" s="91">
        <v>11239.36</v>
      </c>
      <c r="Q23" s="88" t="s">
        <v>11</v>
      </c>
      <c r="R23" s="88" t="s">
        <v>90</v>
      </c>
      <c r="S23" s="88" t="s">
        <v>10</v>
      </c>
      <c r="T23" s="87" t="s">
        <v>92</v>
      </c>
      <c r="U23" s="87" t="s">
        <v>85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N989152</v>
      </c>
      <c r="AU23" s="11">
        <f t="shared" si="17"/>
        <v>5</v>
      </c>
      <c r="AV23" s="11">
        <f t="shared" si="18"/>
        <v>11239.36</v>
      </c>
      <c r="AW23" s="11" t="str">
        <f t="shared" si="19"/>
        <v>2020/3</v>
      </c>
      <c r="AX23" s="11" t="str">
        <f t="shared" si="21"/>
        <v>2020/3 Contribuciones Seg. Social</v>
      </c>
      <c r="AY23" s="11">
        <f t="shared" si="10"/>
        <v>61071.89</v>
      </c>
      <c r="AZ23" s="11">
        <f t="shared" si="11"/>
        <v>0.18403491360755334</v>
      </c>
      <c r="BA23" s="11" t="str">
        <f t="shared" si="22"/>
        <v>N989152 5</v>
      </c>
      <c r="BB23" s="11">
        <f>IFERROR(IF(AW23="","",VLOOKUP(AW23,SUSS!R:S,2,FALSE)),AY23*SUSS!$M$2)</f>
        <v>7328.6268</v>
      </c>
      <c r="BC23" s="11">
        <f t="shared" si="20"/>
        <v>1348.7232000000001</v>
      </c>
    </row>
    <row r="24" spans="1:55" ht="20.100000000000001" hidden="1" customHeight="1" thickBot="1">
      <c r="A24" s="3" t="s">
        <v>96</v>
      </c>
      <c r="B24" s="81">
        <v>2020</v>
      </c>
      <c r="C24" s="81">
        <v>3</v>
      </c>
      <c r="D24" s="81"/>
      <c r="E24" s="82" t="s">
        <v>97</v>
      </c>
      <c r="F24" s="82" t="s">
        <v>10</v>
      </c>
      <c r="G24" s="82" t="s">
        <v>10</v>
      </c>
      <c r="H24" s="83">
        <v>43937</v>
      </c>
      <c r="I24" s="84">
        <v>104403.6</v>
      </c>
      <c r="J24" s="85">
        <v>0</v>
      </c>
      <c r="K24" s="84">
        <v>104403.6</v>
      </c>
      <c r="N24" s="3" t="s">
        <v>88</v>
      </c>
      <c r="O24" s="87">
        <v>6</v>
      </c>
      <c r="P24" s="91">
        <v>11239.36</v>
      </c>
      <c r="Q24" s="88" t="s">
        <v>11</v>
      </c>
      <c r="R24" s="88" t="s">
        <v>90</v>
      </c>
      <c r="S24" s="88" t="s">
        <v>10</v>
      </c>
      <c r="T24" s="87" t="s">
        <v>92</v>
      </c>
      <c r="U24" s="87" t="s">
        <v>85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N989152</v>
      </c>
      <c r="AU24" s="11">
        <f t="shared" si="17"/>
        <v>6</v>
      </c>
      <c r="AV24" s="11">
        <f t="shared" si="18"/>
        <v>11239.36</v>
      </c>
      <c r="AW24" s="11" t="str">
        <f t="shared" si="19"/>
        <v>2020/3</v>
      </c>
      <c r="AX24" s="11" t="str">
        <f t="shared" si="21"/>
        <v>2020/3 Contribuciones Seg. Social</v>
      </c>
      <c r="AY24" s="11">
        <f t="shared" si="10"/>
        <v>61071.89</v>
      </c>
      <c r="AZ24" s="11">
        <f t="shared" si="11"/>
        <v>0.18403491360755334</v>
      </c>
      <c r="BA24" s="11" t="str">
        <f t="shared" si="22"/>
        <v>N989152 6</v>
      </c>
      <c r="BB24" s="11">
        <f>IFERROR(IF(AW24="","",VLOOKUP(AW24,SUSS!R:S,2,FALSE)),AY24*SUSS!$M$2)</f>
        <v>7328.6268</v>
      </c>
      <c r="BC24" s="11">
        <f t="shared" si="20"/>
        <v>1348.7232000000001</v>
      </c>
    </row>
    <row r="25" spans="1:55" ht="20.100000000000001" hidden="1" customHeight="1" thickBot="1">
      <c r="A25" s="3" t="s">
        <v>96</v>
      </c>
      <c r="B25" s="87">
        <v>2020</v>
      </c>
      <c r="C25" s="87">
        <v>3</v>
      </c>
      <c r="D25" s="87"/>
      <c r="E25" s="88" t="s">
        <v>97</v>
      </c>
      <c r="F25" s="88" t="s">
        <v>10</v>
      </c>
      <c r="G25" s="88" t="s">
        <v>82</v>
      </c>
      <c r="H25" s="89">
        <v>44131</v>
      </c>
      <c r="I25" s="91">
        <v>17920.53</v>
      </c>
      <c r="J25" s="91">
        <v>7480.17</v>
      </c>
      <c r="K25" s="91">
        <v>10440.36</v>
      </c>
      <c r="N25" s="3" t="s">
        <v>88</v>
      </c>
      <c r="O25" s="87">
        <v>7</v>
      </c>
      <c r="P25" s="91">
        <v>11239.36</v>
      </c>
      <c r="Q25" s="88" t="s">
        <v>11</v>
      </c>
      <c r="R25" s="88" t="s">
        <v>90</v>
      </c>
      <c r="S25" s="88" t="s">
        <v>10</v>
      </c>
      <c r="T25" s="87" t="s">
        <v>92</v>
      </c>
      <c r="U25" s="87" t="s">
        <v>85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>N989152</v>
      </c>
      <c r="AU25" s="11">
        <f t="shared" si="17"/>
        <v>7</v>
      </c>
      <c r="AV25" s="11">
        <f t="shared" si="18"/>
        <v>11239.36</v>
      </c>
      <c r="AW25" s="11" t="str">
        <f t="shared" si="19"/>
        <v>2020/3</v>
      </c>
      <c r="AX25" s="11" t="str">
        <f t="shared" si="21"/>
        <v>2020/3 Contribuciones Seg. Social</v>
      </c>
      <c r="AY25" s="11">
        <f t="shared" si="10"/>
        <v>61071.89</v>
      </c>
      <c r="AZ25" s="11">
        <f t="shared" si="11"/>
        <v>0.18403491360755334</v>
      </c>
      <c r="BA25" s="11" t="str">
        <f t="shared" si="22"/>
        <v>N989152 7</v>
      </c>
      <c r="BB25" s="11">
        <f>IFERROR(IF(AW25="","",VLOOKUP(AW25,SUSS!R:S,2,FALSE)),AY25*SUSS!$M$2)</f>
        <v>7328.6268</v>
      </c>
      <c r="BC25" s="11">
        <f t="shared" si="20"/>
        <v>1348.7232000000001</v>
      </c>
    </row>
    <row r="26" spans="1:55" ht="20.100000000000001" hidden="1" customHeight="1" thickBot="1">
      <c r="A26" s="3" t="s">
        <v>96</v>
      </c>
      <c r="B26" s="87">
        <v>2020</v>
      </c>
      <c r="C26" s="87">
        <v>4</v>
      </c>
      <c r="D26" s="87"/>
      <c r="E26" s="88" t="s">
        <v>97</v>
      </c>
      <c r="F26" s="88" t="s">
        <v>10</v>
      </c>
      <c r="G26" s="88" t="s">
        <v>10</v>
      </c>
      <c r="H26" s="89">
        <v>43969</v>
      </c>
      <c r="I26" s="91">
        <v>43806.34</v>
      </c>
      <c r="J26" s="90">
        <v>0</v>
      </c>
      <c r="K26" s="91">
        <v>43806.34</v>
      </c>
      <c r="N26" s="3" t="s">
        <v>88</v>
      </c>
      <c r="O26" s="87">
        <v>8</v>
      </c>
      <c r="P26" s="91">
        <v>11239.36</v>
      </c>
      <c r="Q26" s="88" t="s">
        <v>11</v>
      </c>
      <c r="R26" s="88" t="s">
        <v>90</v>
      </c>
      <c r="S26" s="88" t="s">
        <v>10</v>
      </c>
      <c r="T26" s="87" t="s">
        <v>92</v>
      </c>
      <c r="U26" s="87" t="s">
        <v>85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>N989152</v>
      </c>
      <c r="AU26" s="11">
        <f t="shared" si="17"/>
        <v>8</v>
      </c>
      <c r="AV26" s="11">
        <f t="shared" si="18"/>
        <v>11239.36</v>
      </c>
      <c r="AW26" s="11" t="str">
        <f t="shared" si="19"/>
        <v>2020/3</v>
      </c>
      <c r="AX26" s="11" t="str">
        <f t="shared" si="21"/>
        <v>2020/3 Contribuciones Seg. Social</v>
      </c>
      <c r="AY26" s="11">
        <f t="shared" si="10"/>
        <v>61071.89</v>
      </c>
      <c r="AZ26" s="11">
        <f t="shared" si="11"/>
        <v>0.18403491360755334</v>
      </c>
      <c r="BA26" s="11" t="str">
        <f t="shared" si="22"/>
        <v>N989152 8</v>
      </c>
      <c r="BB26" s="11">
        <f>IFERROR(IF(AW26="","",VLOOKUP(AW26,SUSS!R:S,2,FALSE)),AY26*SUSS!$M$2)</f>
        <v>7328.6268</v>
      </c>
      <c r="BC26" s="11">
        <f t="shared" si="20"/>
        <v>1348.7232000000001</v>
      </c>
    </row>
    <row r="27" spans="1:55" ht="20.100000000000001" hidden="1" customHeight="1" thickBot="1">
      <c r="A27" s="3" t="s">
        <v>96</v>
      </c>
      <c r="B27" s="87">
        <v>2020</v>
      </c>
      <c r="C27" s="87">
        <v>4</v>
      </c>
      <c r="D27" s="87"/>
      <c r="E27" s="88" t="s">
        <v>97</v>
      </c>
      <c r="F27" s="88" t="s">
        <v>10</v>
      </c>
      <c r="G27" s="88" t="s">
        <v>82</v>
      </c>
      <c r="H27" s="89">
        <v>44131</v>
      </c>
      <c r="I27" s="91">
        <v>6351.04</v>
      </c>
      <c r="J27" s="91">
        <v>1970.41</v>
      </c>
      <c r="K27" s="91">
        <v>4380.63</v>
      </c>
      <c r="N27" s="3" t="s">
        <v>88</v>
      </c>
      <c r="O27" s="87">
        <v>9</v>
      </c>
      <c r="P27" s="91">
        <v>11239.36</v>
      </c>
      <c r="Q27" s="88" t="s">
        <v>11</v>
      </c>
      <c r="R27" s="88" t="s">
        <v>90</v>
      </c>
      <c r="S27" s="88" t="s">
        <v>10</v>
      </c>
      <c r="T27" s="87" t="s">
        <v>92</v>
      </c>
      <c r="U27" s="87" t="s">
        <v>85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>N989152</v>
      </c>
      <c r="AU27" s="11">
        <f t="shared" si="17"/>
        <v>9</v>
      </c>
      <c r="AV27" s="11">
        <f t="shared" si="18"/>
        <v>11239.36</v>
      </c>
      <c r="AW27" s="11" t="str">
        <f t="shared" si="19"/>
        <v>2020/3</v>
      </c>
      <c r="AX27" s="11" t="str">
        <f t="shared" si="21"/>
        <v>2020/3 Contribuciones Seg. Social</v>
      </c>
      <c r="AY27" s="11">
        <f t="shared" si="10"/>
        <v>61071.89</v>
      </c>
      <c r="AZ27" s="11">
        <f t="shared" si="11"/>
        <v>0.18403491360755334</v>
      </c>
      <c r="BA27" s="11" t="str">
        <f t="shared" si="22"/>
        <v>N989152 9</v>
      </c>
      <c r="BB27" s="11">
        <f>IFERROR(IF(AW27="","",VLOOKUP(AW27,SUSS!R:S,2,FALSE)),AY27*SUSS!$M$2)</f>
        <v>7328.6268</v>
      </c>
      <c r="BC27" s="11">
        <f t="shared" si="20"/>
        <v>1348.7232000000001</v>
      </c>
    </row>
    <row r="28" spans="1:55" ht="20.100000000000001" hidden="1" customHeight="1" thickBot="1">
      <c r="A28" s="3" t="s">
        <v>96</v>
      </c>
      <c r="B28" s="87">
        <v>2020</v>
      </c>
      <c r="C28" s="87">
        <v>5</v>
      </c>
      <c r="D28" s="87"/>
      <c r="E28" s="88" t="s">
        <v>97</v>
      </c>
      <c r="F28" s="88" t="s">
        <v>10</v>
      </c>
      <c r="G28" s="88" t="s">
        <v>10</v>
      </c>
      <c r="H28" s="89">
        <v>43991</v>
      </c>
      <c r="I28" s="91">
        <v>67912.160000000003</v>
      </c>
      <c r="J28" s="90">
        <v>0</v>
      </c>
      <c r="K28" s="91">
        <v>67912.160000000003</v>
      </c>
      <c r="N28" s="3" t="s">
        <v>88</v>
      </c>
      <c r="O28" s="87">
        <v>10</v>
      </c>
      <c r="P28" s="91">
        <v>3957.54</v>
      </c>
      <c r="Q28" s="88" t="s">
        <v>11</v>
      </c>
      <c r="R28" s="88" t="s">
        <v>90</v>
      </c>
      <c r="S28" s="88" t="s">
        <v>10</v>
      </c>
      <c r="T28" s="87" t="s">
        <v>92</v>
      </c>
      <c r="U28" s="87" t="s">
        <v>85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N989152</v>
      </c>
      <c r="AU28" s="11">
        <f t="shared" si="17"/>
        <v>10</v>
      </c>
      <c r="AV28" s="11">
        <f t="shared" si="18"/>
        <v>3957.54</v>
      </c>
      <c r="AW28" s="11" t="str">
        <f t="shared" si="19"/>
        <v>2020/3</v>
      </c>
      <c r="AX28" s="11" t="str">
        <f t="shared" si="21"/>
        <v>2020/3 Contribuciones Seg. Social</v>
      </c>
      <c r="AY28" s="11">
        <f t="shared" si="10"/>
        <v>61071.89</v>
      </c>
      <c r="AZ28" s="11">
        <f t="shared" si="11"/>
        <v>6.4801334951317208E-2</v>
      </c>
      <c r="BA28" s="11" t="str">
        <f t="shared" si="22"/>
        <v>N989152 10</v>
      </c>
      <c r="BB28" s="11">
        <f>IFERROR(IF(AW28="","",VLOOKUP(AW28,SUSS!R:S,2,FALSE)),AY28*SUSS!$M$2)</f>
        <v>7328.6268</v>
      </c>
      <c r="BC28" s="11">
        <f t="shared" si="20"/>
        <v>474.90479999999997</v>
      </c>
    </row>
    <row r="29" spans="1:55" ht="20.100000000000001" hidden="1" customHeight="1" thickBot="1">
      <c r="A29" s="3" t="s">
        <v>96</v>
      </c>
      <c r="B29" s="87">
        <v>2020</v>
      </c>
      <c r="C29" s="87">
        <v>5</v>
      </c>
      <c r="D29" s="87"/>
      <c r="E29" s="88" t="s">
        <v>97</v>
      </c>
      <c r="F29" s="88" t="s">
        <v>10</v>
      </c>
      <c r="G29" s="88" t="s">
        <v>82</v>
      </c>
      <c r="H29" s="89">
        <v>44131</v>
      </c>
      <c r="I29" s="91">
        <v>8657.44</v>
      </c>
      <c r="J29" s="91">
        <v>1866.22</v>
      </c>
      <c r="K29" s="91">
        <v>6791.22</v>
      </c>
      <c r="N29" s="3" t="s">
        <v>88</v>
      </c>
      <c r="O29" s="87">
        <v>10</v>
      </c>
      <c r="P29" s="91">
        <v>4744.58</v>
      </c>
      <c r="Q29" s="88" t="s">
        <v>11</v>
      </c>
      <c r="R29" s="88" t="s">
        <v>91</v>
      </c>
      <c r="S29" s="88" t="s">
        <v>82</v>
      </c>
      <c r="T29" s="87" t="s">
        <v>92</v>
      </c>
      <c r="U29" s="87" t="s">
        <v>85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N989152</v>
      </c>
      <c r="AU29" s="11">
        <f t="shared" si="17"/>
        <v>10</v>
      </c>
      <c r="AV29" s="11">
        <f t="shared" si="18"/>
        <v>4744.58</v>
      </c>
      <c r="AW29" s="11" t="str">
        <f t="shared" si="19"/>
        <v>2020/3</v>
      </c>
      <c r="AX29" s="11" t="str">
        <f t="shared" si="21"/>
        <v>2020/3 Contribuciones Seg. Social</v>
      </c>
      <c r="AY29" s="11">
        <f t="shared" si="10"/>
        <v>61071.89</v>
      </c>
      <c r="AZ29" s="11">
        <f t="shared" si="11"/>
        <v>7.7688442260424553E-2</v>
      </c>
      <c r="BA29" s="11" t="str">
        <f t="shared" si="22"/>
        <v>N989152 10</v>
      </c>
      <c r="BB29" s="11">
        <f>IFERROR(IF(AW29="","",VLOOKUP(AW29,SUSS!R:S,2,FALSE)),AY29*SUSS!$M$2)</f>
        <v>7328.6268</v>
      </c>
      <c r="BC29" s="11">
        <f t="shared" si="20"/>
        <v>569.34960000000001</v>
      </c>
    </row>
    <row r="30" spans="1:55" ht="20.100000000000001" hidden="1" customHeight="1" thickBot="1">
      <c r="A30" s="3" t="s">
        <v>96</v>
      </c>
      <c r="B30" s="87">
        <v>2020</v>
      </c>
      <c r="C30" s="87">
        <v>6</v>
      </c>
      <c r="D30" s="87"/>
      <c r="E30" s="88" t="s">
        <v>97</v>
      </c>
      <c r="F30" s="88" t="s">
        <v>10</v>
      </c>
      <c r="G30" s="88" t="s">
        <v>10</v>
      </c>
      <c r="H30" s="89">
        <v>44025</v>
      </c>
      <c r="I30" s="91">
        <v>117943.03</v>
      </c>
      <c r="J30" s="90">
        <v>0</v>
      </c>
      <c r="K30" s="91">
        <v>117943.03</v>
      </c>
      <c r="N30" s="3" t="s">
        <v>88</v>
      </c>
      <c r="O30" s="87">
        <v>10</v>
      </c>
      <c r="P30" s="91">
        <v>2537.2399999999998</v>
      </c>
      <c r="Q30" s="88" t="s">
        <v>11</v>
      </c>
      <c r="R30" s="88" t="s">
        <v>90</v>
      </c>
      <c r="S30" s="88" t="s">
        <v>82</v>
      </c>
      <c r="T30" s="87" t="s">
        <v>92</v>
      </c>
      <c r="U30" s="87" t="s">
        <v>85</v>
      </c>
      <c r="AC30" s="11" t="str">
        <f t="shared" si="0"/>
        <v/>
      </c>
      <c r="AD30" s="11" t="str">
        <f t="shared" si="1"/>
        <v/>
      </c>
      <c r="AE30" s="11" t="str">
        <f t="shared" si="2"/>
        <v/>
      </c>
      <c r="AF30" s="11" t="str">
        <f t="shared" si="3"/>
        <v/>
      </c>
      <c r="AG30" s="11" t="str">
        <f t="shared" si="4"/>
        <v/>
      </c>
      <c r="AH30" s="11" t="str">
        <f t="shared" si="5"/>
        <v/>
      </c>
      <c r="AI30" s="11" t="str">
        <f t="shared" si="6"/>
        <v/>
      </c>
      <c r="AJ30" s="11" t="str">
        <f t="shared" si="7"/>
        <v/>
      </c>
      <c r="AK30" s="11" t="str">
        <f t="shared" si="8"/>
        <v/>
      </c>
      <c r="AN30" s="11" t="str">
        <f t="shared" si="13"/>
        <v/>
      </c>
      <c r="AO30" s="11" t="str">
        <f t="shared" si="14"/>
        <v/>
      </c>
      <c r="AP30" s="11" t="str">
        <f t="shared" si="15"/>
        <v/>
      </c>
      <c r="AT30" s="11" t="str">
        <f t="shared" si="16"/>
        <v>N989152</v>
      </c>
      <c r="AU30" s="11">
        <f t="shared" si="17"/>
        <v>10</v>
      </c>
      <c r="AV30" s="11">
        <f t="shared" si="18"/>
        <v>2537.2399999999998</v>
      </c>
      <c r="AW30" s="11" t="str">
        <f t="shared" si="19"/>
        <v>2020/3</v>
      </c>
      <c r="AX30" s="11" t="str">
        <f t="shared" si="21"/>
        <v>2020/3 Contribuciones Seg. Social</v>
      </c>
      <c r="AY30" s="11">
        <f t="shared" si="10"/>
        <v>61071.89</v>
      </c>
      <c r="AZ30" s="11">
        <f t="shared" si="11"/>
        <v>4.1545136395811554E-2</v>
      </c>
      <c r="BA30" s="11" t="str">
        <f t="shared" si="22"/>
        <v>N989152 10</v>
      </c>
      <c r="BB30" s="11">
        <f>IFERROR(IF(AW30="","",VLOOKUP(AW30,SUSS!R:S,2,FALSE)),AY30*SUSS!$M$2)</f>
        <v>7328.6268</v>
      </c>
      <c r="BC30" s="11">
        <f t="shared" si="20"/>
        <v>304.46879999999999</v>
      </c>
    </row>
    <row r="31" spans="1:55" ht="20.100000000000001" hidden="1" customHeight="1" thickBot="1">
      <c r="A31" s="3" t="s">
        <v>96</v>
      </c>
      <c r="B31" s="87">
        <v>2020</v>
      </c>
      <c r="C31" s="87">
        <v>6</v>
      </c>
      <c r="D31" s="87"/>
      <c r="E31" s="88" t="s">
        <v>97</v>
      </c>
      <c r="F31" s="88" t="s">
        <v>10</v>
      </c>
      <c r="G31" s="88" t="s">
        <v>82</v>
      </c>
      <c r="H31" s="89">
        <v>44131</v>
      </c>
      <c r="I31" s="91">
        <v>11560.78</v>
      </c>
      <c r="J31" s="90">
        <v>0</v>
      </c>
      <c r="K31" s="91">
        <v>11560.78</v>
      </c>
      <c r="N31" s="3" t="s">
        <v>88</v>
      </c>
      <c r="O31" s="87">
        <v>11</v>
      </c>
      <c r="P31" s="91">
        <v>3569.95</v>
      </c>
      <c r="Q31" s="88" t="s">
        <v>11</v>
      </c>
      <c r="R31" s="88" t="s">
        <v>90</v>
      </c>
      <c r="S31" s="88" t="s">
        <v>82</v>
      </c>
      <c r="T31" s="87" t="s">
        <v>92</v>
      </c>
      <c r="U31" s="87" t="s">
        <v>85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>N989152</v>
      </c>
      <c r="AU31" s="11">
        <f t="shared" si="17"/>
        <v>11</v>
      </c>
      <c r="AV31" s="11">
        <f t="shared" si="18"/>
        <v>3569.95</v>
      </c>
      <c r="AW31" s="11" t="str">
        <f t="shared" si="19"/>
        <v>2020/3</v>
      </c>
      <c r="AX31" s="11" t="str">
        <f t="shared" si="21"/>
        <v>2020/3 Contribuciones Seg. Social</v>
      </c>
      <c r="AY31" s="11">
        <f t="shared" si="10"/>
        <v>61071.89</v>
      </c>
      <c r="AZ31" s="11">
        <f t="shared" si="11"/>
        <v>5.8454879978333728E-2</v>
      </c>
      <c r="BA31" s="11" t="str">
        <f t="shared" si="22"/>
        <v>N989152 11</v>
      </c>
      <c r="BB31" s="11">
        <f>IFERROR(IF(AW31="","",VLOOKUP(AW31,SUSS!R:S,2,FALSE)),AY31*SUSS!$M$2)</f>
        <v>7328.6268</v>
      </c>
      <c r="BC31" s="11">
        <f t="shared" si="20"/>
        <v>428.39399999999995</v>
      </c>
    </row>
    <row r="32" spans="1:55" ht="20.100000000000001" hidden="1" customHeight="1" thickBot="1">
      <c r="N32" s="3" t="s">
        <v>88</v>
      </c>
      <c r="O32" s="87">
        <v>11</v>
      </c>
      <c r="P32" s="91">
        <v>7669.41</v>
      </c>
      <c r="Q32" s="88" t="s">
        <v>11</v>
      </c>
      <c r="R32" s="88" t="s">
        <v>91</v>
      </c>
      <c r="S32" s="88" t="s">
        <v>10</v>
      </c>
      <c r="T32" s="87" t="s">
        <v>93</v>
      </c>
      <c r="U32" s="87" t="s">
        <v>85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>N989152</v>
      </c>
      <c r="AU32" s="11">
        <f t="shared" si="17"/>
        <v>11</v>
      </c>
      <c r="AV32" s="11">
        <f t="shared" si="18"/>
        <v>7669.41</v>
      </c>
      <c r="AW32" s="11" t="str">
        <f t="shared" si="19"/>
        <v>2020/4</v>
      </c>
      <c r="AX32" s="11" t="str">
        <f t="shared" si="21"/>
        <v>2020/4 Contribuciones Seg. Social</v>
      </c>
      <c r="AY32" s="11">
        <f t="shared" si="10"/>
        <v>25639.34</v>
      </c>
      <c r="AZ32" s="11">
        <f t="shared" si="11"/>
        <v>0.29912665458627247</v>
      </c>
      <c r="BA32" s="11" t="str">
        <f t="shared" si="22"/>
        <v>N989152 11</v>
      </c>
      <c r="BB32" s="11">
        <f>IFERROR(IF(AW32="","",VLOOKUP(AW32,SUSS!R:S,2,FALSE)),AY32*SUSS!$M$2)</f>
        <v>3076.7208000000001</v>
      </c>
      <c r="BC32" s="11">
        <f t="shared" si="20"/>
        <v>920.3291999999999</v>
      </c>
    </row>
    <row r="33" spans="1:55" ht="20.100000000000001" hidden="1" customHeight="1" thickBot="1">
      <c r="A33" s="3" t="s">
        <v>98</v>
      </c>
      <c r="B33" s="103" t="s">
        <v>89</v>
      </c>
      <c r="C33"/>
      <c r="D33"/>
      <c r="E33"/>
      <c r="F33"/>
      <c r="G33"/>
      <c r="H33"/>
      <c r="I33"/>
      <c r="J33"/>
      <c r="K33"/>
      <c r="N33" s="3" t="s">
        <v>88</v>
      </c>
      <c r="O33" s="87">
        <v>12</v>
      </c>
      <c r="P33" s="91">
        <v>11239.36</v>
      </c>
      <c r="Q33" s="88" t="s">
        <v>11</v>
      </c>
      <c r="R33" s="88" t="s">
        <v>91</v>
      </c>
      <c r="S33" s="88" t="s">
        <v>10</v>
      </c>
      <c r="T33" s="87" t="s">
        <v>93</v>
      </c>
      <c r="U33" s="87" t="s">
        <v>85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N989152</v>
      </c>
      <c r="AU33" s="11">
        <f t="shared" si="17"/>
        <v>12</v>
      </c>
      <c r="AV33" s="11">
        <f t="shared" si="18"/>
        <v>11239.36</v>
      </c>
      <c r="AW33" s="11" t="str">
        <f t="shared" si="19"/>
        <v>2020/4</v>
      </c>
      <c r="AX33" s="11" t="str">
        <f t="shared" si="21"/>
        <v>2020/4 Contribuciones Seg. Social</v>
      </c>
      <c r="AY33" s="11">
        <f t="shared" si="10"/>
        <v>25639.34</v>
      </c>
      <c r="AZ33" s="11">
        <f t="shared" si="11"/>
        <v>0.43836385804002759</v>
      </c>
      <c r="BA33" s="11" t="str">
        <f t="shared" si="22"/>
        <v>N989152 12</v>
      </c>
      <c r="BB33" s="11">
        <f>IFERROR(IF(AW33="","",VLOOKUP(AW33,SUSS!R:S,2,FALSE)),AY33*SUSS!$M$2)</f>
        <v>3076.7208000000001</v>
      </c>
      <c r="BC33" s="11">
        <f t="shared" si="20"/>
        <v>1348.7232000000001</v>
      </c>
    </row>
    <row r="34" spans="1:55" ht="20.100000000000001" hidden="1" customHeight="1" thickBot="1">
      <c r="A34" s="3" t="s">
        <v>98</v>
      </c>
      <c r="B34" s="86" t="s">
        <v>0</v>
      </c>
      <c r="C34" s="86" t="s">
        <v>1</v>
      </c>
      <c r="D34" s="86" t="s">
        <v>2</v>
      </c>
      <c r="E34" s="86" t="s">
        <v>3</v>
      </c>
      <c r="F34" s="86" t="s">
        <v>4</v>
      </c>
      <c r="G34" s="86" t="s">
        <v>5</v>
      </c>
      <c r="H34" s="86" t="s">
        <v>6</v>
      </c>
      <c r="I34" s="86" t="s">
        <v>7</v>
      </c>
      <c r="J34" s="86" t="s">
        <v>8</v>
      </c>
      <c r="K34" s="86" t="s">
        <v>9</v>
      </c>
      <c r="N34" s="3" t="s">
        <v>88</v>
      </c>
      <c r="O34" s="87">
        <v>13</v>
      </c>
      <c r="P34" s="91">
        <v>1031.55</v>
      </c>
      <c r="Q34" s="88" t="s">
        <v>11</v>
      </c>
      <c r="R34" s="88" t="s">
        <v>91</v>
      </c>
      <c r="S34" s="88" t="s">
        <v>10</v>
      </c>
      <c r="T34" s="87" t="s">
        <v>93</v>
      </c>
      <c r="U34" s="87" t="s">
        <v>85</v>
      </c>
      <c r="AC34" s="11" t="str">
        <f t="shared" si="0"/>
        <v/>
      </c>
      <c r="AD34" s="11" t="str">
        <f t="shared" si="1"/>
        <v/>
      </c>
      <c r="AE34" s="11" t="str">
        <f t="shared" si="2"/>
        <v/>
      </c>
      <c r="AF34" s="11" t="str">
        <f t="shared" si="3"/>
        <v/>
      </c>
      <c r="AG34" s="11" t="str">
        <f t="shared" si="4"/>
        <v/>
      </c>
      <c r="AH34" s="11" t="str">
        <f t="shared" si="5"/>
        <v/>
      </c>
      <c r="AI34" s="11" t="str">
        <f t="shared" si="6"/>
        <v/>
      </c>
      <c r="AJ34" s="11" t="str">
        <f t="shared" si="7"/>
        <v/>
      </c>
      <c r="AK34" s="11" t="str">
        <f t="shared" si="8"/>
        <v/>
      </c>
      <c r="AN34" s="11" t="str">
        <f t="shared" si="13"/>
        <v/>
      </c>
      <c r="AO34" s="11" t="str">
        <f t="shared" si="14"/>
        <v/>
      </c>
      <c r="AP34" s="11" t="str">
        <f t="shared" si="15"/>
        <v/>
      </c>
      <c r="AT34" s="11" t="str">
        <f t="shared" si="16"/>
        <v>N989152</v>
      </c>
      <c r="AU34" s="11">
        <f t="shared" si="17"/>
        <v>13</v>
      </c>
      <c r="AV34" s="11">
        <f t="shared" si="18"/>
        <v>1031.55</v>
      </c>
      <c r="AW34" s="11" t="str">
        <f t="shared" si="19"/>
        <v>2020/4</v>
      </c>
      <c r="AX34" s="11" t="str">
        <f t="shared" si="21"/>
        <v>2020/4 Contribuciones Seg. Social</v>
      </c>
      <c r="AY34" s="11">
        <f t="shared" si="10"/>
        <v>25639.34</v>
      </c>
      <c r="AZ34" s="11">
        <f t="shared" si="11"/>
        <v>4.0233094923660277E-2</v>
      </c>
      <c r="BA34" s="11" t="str">
        <f t="shared" si="22"/>
        <v>N989152 13</v>
      </c>
      <c r="BB34" s="11">
        <f>IFERROR(IF(AW34="","",VLOOKUP(AW34,SUSS!R:S,2,FALSE)),AY34*SUSS!$M$2)</f>
        <v>3076.7208000000001</v>
      </c>
      <c r="BC34" s="11">
        <f t="shared" si="20"/>
        <v>123.78599999999999</v>
      </c>
    </row>
    <row r="35" spans="1:55" ht="20.100000000000001" customHeight="1" thickBot="1">
      <c r="A35" s="3" t="s">
        <v>98</v>
      </c>
      <c r="B35" s="81">
        <v>2020</v>
      </c>
      <c r="C35" s="81">
        <v>5</v>
      </c>
      <c r="D35" s="81"/>
      <c r="E35" s="82" t="s">
        <v>11</v>
      </c>
      <c r="F35" s="82" t="s">
        <v>90</v>
      </c>
      <c r="G35" s="82" t="s">
        <v>10</v>
      </c>
      <c r="H35" s="83">
        <v>44055</v>
      </c>
      <c r="I35" s="84">
        <v>38979.72</v>
      </c>
      <c r="J35" s="85">
        <v>0</v>
      </c>
      <c r="K35" s="84">
        <v>38979.72</v>
      </c>
      <c r="N35" s="3" t="s">
        <v>88</v>
      </c>
      <c r="O35" s="87">
        <v>13</v>
      </c>
      <c r="P35" s="91">
        <v>10207.81</v>
      </c>
      <c r="Q35" s="88" t="s">
        <v>11</v>
      </c>
      <c r="R35" s="88" t="s">
        <v>90</v>
      </c>
      <c r="S35" s="88" t="s">
        <v>10</v>
      </c>
      <c r="T35" s="87" t="s">
        <v>93</v>
      </c>
      <c r="U35" s="87" t="s">
        <v>85</v>
      </c>
      <c r="AC35" s="11" t="str">
        <f t="shared" si="0"/>
        <v>O702873</v>
      </c>
      <c r="AD35" s="11" t="str">
        <f t="shared" si="1"/>
        <v>Contribuciones Seg. Social</v>
      </c>
      <c r="AE35" s="11" t="str">
        <f t="shared" si="2"/>
        <v>Dj Seg. Soc. Sipa Dto. 332</v>
      </c>
      <c r="AF35" s="11" t="str">
        <f t="shared" si="3"/>
        <v>Declaración Jurada</v>
      </c>
      <c r="AG35" s="11">
        <f t="shared" si="4"/>
        <v>38979.72</v>
      </c>
      <c r="AH35" s="11">
        <f t="shared" si="5"/>
        <v>0</v>
      </c>
      <c r="AI35" s="11">
        <f t="shared" si="6"/>
        <v>38979.72</v>
      </c>
      <c r="AJ35" s="11">
        <f t="shared" si="7"/>
        <v>2020</v>
      </c>
      <c r="AK35" s="11">
        <f t="shared" si="8"/>
        <v>5</v>
      </c>
      <c r="AN35" s="11" t="str">
        <f t="shared" si="13"/>
        <v xml:space="preserve">2020/5 </v>
      </c>
      <c r="AO35" s="11" t="str">
        <f t="shared" si="14"/>
        <v>2020/5 Contribuciones Seg. Social</v>
      </c>
      <c r="AP35" s="11">
        <f t="shared" si="15"/>
        <v>38979.72</v>
      </c>
      <c r="AT35" s="11" t="str">
        <f t="shared" si="16"/>
        <v>N989152</v>
      </c>
      <c r="AU35" s="11">
        <f t="shared" si="17"/>
        <v>13</v>
      </c>
      <c r="AV35" s="11">
        <f t="shared" si="18"/>
        <v>10207.81</v>
      </c>
      <c r="AW35" s="11" t="str">
        <f t="shared" si="19"/>
        <v>2020/4</v>
      </c>
      <c r="AX35" s="11" t="str">
        <f t="shared" si="21"/>
        <v>2020/4 Contribuciones Seg. Social</v>
      </c>
      <c r="AY35" s="11">
        <f t="shared" si="10"/>
        <v>25639.34</v>
      </c>
      <c r="AZ35" s="11">
        <f t="shared" si="11"/>
        <v>0.39813076311636725</v>
      </c>
      <c r="BA35" s="11" t="str">
        <f t="shared" si="22"/>
        <v>N989152 13</v>
      </c>
      <c r="BB35" s="11">
        <f>IFERROR(IF(AW35="","",VLOOKUP(AW35,SUSS!R:S,2,FALSE)),AY35*SUSS!$M$2)</f>
        <v>3076.7208000000001</v>
      </c>
      <c r="BC35" s="11">
        <f t="shared" si="20"/>
        <v>1224.9371999999998</v>
      </c>
    </row>
    <row r="36" spans="1:55" ht="20.100000000000001" customHeight="1" thickBot="1">
      <c r="A36" s="3" t="s">
        <v>98</v>
      </c>
      <c r="B36" s="87">
        <v>2020</v>
      </c>
      <c r="C36" s="87">
        <v>5</v>
      </c>
      <c r="D36" s="87"/>
      <c r="E36" s="88" t="s">
        <v>11</v>
      </c>
      <c r="F36" s="88" t="s">
        <v>90</v>
      </c>
      <c r="G36" s="88" t="s">
        <v>82</v>
      </c>
      <c r="H36" s="89">
        <v>44272</v>
      </c>
      <c r="I36" s="91">
        <v>8643.75</v>
      </c>
      <c r="J36" s="90">
        <v>0</v>
      </c>
      <c r="K36" s="91">
        <v>8643.75</v>
      </c>
      <c r="N36" s="3" t="s">
        <v>88</v>
      </c>
      <c r="O36" s="87">
        <v>14</v>
      </c>
      <c r="P36" s="91">
        <v>11239.36</v>
      </c>
      <c r="Q36" s="88" t="s">
        <v>11</v>
      </c>
      <c r="R36" s="88" t="s">
        <v>90</v>
      </c>
      <c r="S36" s="88" t="s">
        <v>10</v>
      </c>
      <c r="T36" s="87" t="s">
        <v>93</v>
      </c>
      <c r="U36" s="87" t="s">
        <v>85</v>
      </c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 t="shared" si="16"/>
        <v>N989152</v>
      </c>
      <c r="AU36" s="11">
        <f t="shared" si="17"/>
        <v>14</v>
      </c>
      <c r="AV36" s="11">
        <f t="shared" si="18"/>
        <v>11239.36</v>
      </c>
      <c r="AW36" s="11" t="str">
        <f t="shared" si="19"/>
        <v>2020/4</v>
      </c>
      <c r="AX36" s="11" t="str">
        <f t="shared" si="21"/>
        <v>2020/4 Contribuciones Seg. Social</v>
      </c>
      <c r="AY36" s="11">
        <f t="shared" si="10"/>
        <v>25639.34</v>
      </c>
      <c r="AZ36" s="11">
        <f t="shared" si="11"/>
        <v>0.43836385804002759</v>
      </c>
      <c r="BA36" s="11" t="str">
        <f t="shared" si="22"/>
        <v>N989152 14</v>
      </c>
      <c r="BB36" s="11">
        <f>IFERROR(IF(AW36="","",VLOOKUP(AW36,SUSS!R:S,2,FALSE)),AY36*SUSS!$M$2)</f>
        <v>3076.7208000000001</v>
      </c>
      <c r="BC36" s="11">
        <f t="shared" si="20"/>
        <v>1348.7232000000001</v>
      </c>
    </row>
    <row r="37" spans="1:55" ht="20.100000000000001" hidden="1" customHeight="1" thickBot="1">
      <c r="A37" s="3" t="s">
        <v>98</v>
      </c>
      <c r="B37" s="87">
        <v>2020</v>
      </c>
      <c r="C37" s="87">
        <v>7</v>
      </c>
      <c r="D37" s="87"/>
      <c r="E37" s="88" t="s">
        <v>97</v>
      </c>
      <c r="F37" s="88" t="s">
        <v>10</v>
      </c>
      <c r="G37" s="88" t="s">
        <v>10</v>
      </c>
      <c r="H37" s="89">
        <v>44053</v>
      </c>
      <c r="I37" s="91">
        <v>73982.03</v>
      </c>
      <c r="J37" s="90">
        <v>0</v>
      </c>
      <c r="K37" s="91">
        <v>73982.03</v>
      </c>
      <c r="N37" s="3" t="s">
        <v>88</v>
      </c>
      <c r="O37" s="87">
        <v>15</v>
      </c>
      <c r="P37" s="91">
        <v>4192.17</v>
      </c>
      <c r="Q37" s="88" t="s">
        <v>11</v>
      </c>
      <c r="R37" s="88" t="s">
        <v>90</v>
      </c>
      <c r="S37" s="88" t="s">
        <v>10</v>
      </c>
      <c r="T37" s="87" t="s">
        <v>93</v>
      </c>
      <c r="U37" s="87" t="s">
        <v>85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 t="shared" si="16"/>
        <v>N989152</v>
      </c>
      <c r="AU37" s="11">
        <f t="shared" si="17"/>
        <v>15</v>
      </c>
      <c r="AV37" s="11">
        <f t="shared" si="18"/>
        <v>4192.17</v>
      </c>
      <c r="AW37" s="11" t="str">
        <f t="shared" si="19"/>
        <v>2020/4</v>
      </c>
      <c r="AX37" s="11" t="str">
        <f t="shared" si="21"/>
        <v>2020/4 Contribuciones Seg. Social</v>
      </c>
      <c r="AY37" s="11">
        <f t="shared" si="10"/>
        <v>25639.34</v>
      </c>
      <c r="AZ37" s="11">
        <f t="shared" si="11"/>
        <v>0.16350537884360519</v>
      </c>
      <c r="BA37" s="11" t="str">
        <f t="shared" si="22"/>
        <v>N989152 15</v>
      </c>
      <c r="BB37" s="11">
        <f>IFERROR(IF(AW37="","",VLOOKUP(AW37,SUSS!R:S,2,FALSE)),AY37*SUSS!$M$2)</f>
        <v>3076.7208000000001</v>
      </c>
      <c r="BC37" s="11">
        <f t="shared" si="20"/>
        <v>503.06040000000007</v>
      </c>
    </row>
    <row r="38" spans="1:55" ht="20.100000000000001" hidden="1" customHeight="1" thickBot="1">
      <c r="A38" s="3" t="s">
        <v>98</v>
      </c>
      <c r="B38" s="87">
        <v>2020</v>
      </c>
      <c r="C38" s="87">
        <v>7</v>
      </c>
      <c r="D38" s="87"/>
      <c r="E38" s="88" t="s">
        <v>97</v>
      </c>
      <c r="F38" s="88" t="s">
        <v>10</v>
      </c>
      <c r="G38" s="88" t="s">
        <v>82</v>
      </c>
      <c r="H38" s="89">
        <v>44272</v>
      </c>
      <c r="I38" s="91">
        <v>16541.64</v>
      </c>
      <c r="J38" s="90">
        <v>0</v>
      </c>
      <c r="K38" s="91">
        <v>16541.64</v>
      </c>
      <c r="N38" s="3" t="s">
        <v>88</v>
      </c>
      <c r="O38" s="87">
        <v>15</v>
      </c>
      <c r="P38" s="91">
        <v>1994.03</v>
      </c>
      <c r="Q38" s="88" t="s">
        <v>11</v>
      </c>
      <c r="R38" s="88" t="s">
        <v>91</v>
      </c>
      <c r="S38" s="88" t="s">
        <v>82</v>
      </c>
      <c r="T38" s="87" t="s">
        <v>93</v>
      </c>
      <c r="U38" s="87" t="s">
        <v>85</v>
      </c>
      <c r="AC38" s="11" t="str">
        <f t="shared" si="23"/>
        <v/>
      </c>
      <c r="AD38" s="11" t="str">
        <f t="shared" si="24"/>
        <v/>
      </c>
      <c r="AE38" s="11" t="str">
        <f t="shared" si="25"/>
        <v/>
      </c>
      <c r="AF38" s="11" t="str">
        <f t="shared" si="26"/>
        <v/>
      </c>
      <c r="AG38" s="11" t="str">
        <f t="shared" si="27"/>
        <v/>
      </c>
      <c r="AH38" s="11" t="str">
        <f t="shared" si="28"/>
        <v/>
      </c>
      <c r="AI38" s="11" t="str">
        <f t="shared" si="29"/>
        <v/>
      </c>
      <c r="AJ38" s="11" t="str">
        <f t="shared" si="30"/>
        <v/>
      </c>
      <c r="AK38" s="11" t="str">
        <f t="shared" si="31"/>
        <v/>
      </c>
      <c r="AN38" s="11" t="str">
        <f t="shared" si="13"/>
        <v/>
      </c>
      <c r="AO38" s="11" t="str">
        <f t="shared" si="14"/>
        <v/>
      </c>
      <c r="AP38" s="11" t="str">
        <f t="shared" si="15"/>
        <v/>
      </c>
      <c r="AT38" s="11" t="str">
        <f t="shared" si="16"/>
        <v>N989152</v>
      </c>
      <c r="AU38" s="11">
        <f t="shared" si="17"/>
        <v>15</v>
      </c>
      <c r="AV38" s="11">
        <f t="shared" si="18"/>
        <v>1994.03</v>
      </c>
      <c r="AW38" s="11" t="str">
        <f t="shared" si="19"/>
        <v>2020/4</v>
      </c>
      <c r="AX38" s="11" t="str">
        <f t="shared" si="21"/>
        <v>2020/4 Contribuciones Seg. Social</v>
      </c>
      <c r="AY38" s="11">
        <f t="shared" si="10"/>
        <v>25639.34</v>
      </c>
      <c r="AZ38" s="11">
        <f t="shared" si="11"/>
        <v>7.7772282749867971E-2</v>
      </c>
      <c r="BA38" s="11" t="str">
        <f t="shared" si="22"/>
        <v>N989152 15</v>
      </c>
      <c r="BB38" s="11">
        <f>IFERROR(IF(AW38="","",VLOOKUP(AW38,SUSS!R:S,2,FALSE)),AY38*SUSS!$M$2)</f>
        <v>3076.7208000000001</v>
      </c>
      <c r="BC38" s="11">
        <f t="shared" si="20"/>
        <v>239.28359999999998</v>
      </c>
    </row>
    <row r="39" spans="1:55" ht="20.100000000000001" customHeight="1" thickBot="1">
      <c r="A39" s="3" t="s">
        <v>98</v>
      </c>
      <c r="B39" s="87">
        <v>2020</v>
      </c>
      <c r="C39" s="87">
        <v>7</v>
      </c>
      <c r="D39" s="87"/>
      <c r="E39" s="88" t="s">
        <v>11</v>
      </c>
      <c r="F39" s="88" t="s">
        <v>10</v>
      </c>
      <c r="G39" s="88" t="s">
        <v>10</v>
      </c>
      <c r="H39" s="89">
        <v>44053</v>
      </c>
      <c r="I39" s="91">
        <v>75803.34</v>
      </c>
      <c r="J39" s="90">
        <v>0</v>
      </c>
      <c r="K39" s="91">
        <v>75803.34</v>
      </c>
      <c r="N39" s="3" t="s">
        <v>88</v>
      </c>
      <c r="O39" s="87">
        <v>15</v>
      </c>
      <c r="P39" s="91">
        <v>2465.9899999999998</v>
      </c>
      <c r="Q39" s="88" t="s">
        <v>11</v>
      </c>
      <c r="R39" s="88" t="s">
        <v>90</v>
      </c>
      <c r="S39" s="88" t="s">
        <v>82</v>
      </c>
      <c r="T39" s="87" t="s">
        <v>93</v>
      </c>
      <c r="U39" s="87" t="s">
        <v>85</v>
      </c>
      <c r="AC39" s="11" t="str">
        <f t="shared" si="23"/>
        <v>O702873</v>
      </c>
      <c r="AD39" s="11" t="str">
        <f t="shared" si="24"/>
        <v>Contribuciones Seg. Social</v>
      </c>
      <c r="AE39" s="11" t="str">
        <f t="shared" si="25"/>
        <v>Declaración Jurada</v>
      </c>
      <c r="AF39" s="11" t="str">
        <f t="shared" si="26"/>
        <v>Declaración Jurada</v>
      </c>
      <c r="AG39" s="11">
        <f t="shared" si="27"/>
        <v>75803.34</v>
      </c>
      <c r="AH39" s="11">
        <f t="shared" si="28"/>
        <v>0</v>
      </c>
      <c r="AI39" s="11">
        <f t="shared" si="29"/>
        <v>75803.34</v>
      </c>
      <c r="AJ39" s="11">
        <f t="shared" si="30"/>
        <v>2020</v>
      </c>
      <c r="AK39" s="11">
        <f t="shared" si="31"/>
        <v>7</v>
      </c>
      <c r="AN39" s="11" t="str">
        <f t="shared" si="13"/>
        <v xml:space="preserve">2020/7 </v>
      </c>
      <c r="AO39" s="11" t="str">
        <f t="shared" si="14"/>
        <v>2020/7 Contribuciones Seg. Social</v>
      </c>
      <c r="AP39" s="11">
        <f t="shared" si="15"/>
        <v>75803.34</v>
      </c>
      <c r="AT39" s="11" t="str">
        <f t="shared" si="16"/>
        <v>N989152</v>
      </c>
      <c r="AU39" s="11">
        <f t="shared" si="17"/>
        <v>15</v>
      </c>
      <c r="AV39" s="11">
        <f t="shared" si="18"/>
        <v>2465.9899999999998</v>
      </c>
      <c r="AW39" s="11" t="str">
        <f t="shared" si="19"/>
        <v>2020/4</v>
      </c>
      <c r="AX39" s="11" t="str">
        <f t="shared" si="21"/>
        <v>2020/4 Contribuciones Seg. Social</v>
      </c>
      <c r="AY39" s="11">
        <f t="shared" si="10"/>
        <v>25639.34</v>
      </c>
      <c r="AZ39" s="11">
        <f t="shared" si="11"/>
        <v>9.6179932868786788E-2</v>
      </c>
      <c r="BA39" s="11" t="str">
        <f t="shared" si="22"/>
        <v>N989152 15</v>
      </c>
      <c r="BB39" s="11">
        <f>IFERROR(IF(AW39="","",VLOOKUP(AW39,SUSS!R:S,2,FALSE)),AY39*SUSS!$M$2)</f>
        <v>3076.7208000000001</v>
      </c>
      <c r="BC39" s="11">
        <f t="shared" si="20"/>
        <v>295.91879999999998</v>
      </c>
    </row>
    <row r="40" spans="1:55" ht="20.100000000000001" customHeight="1" thickBot="1">
      <c r="A40" s="3" t="s">
        <v>98</v>
      </c>
      <c r="B40" s="87">
        <v>2020</v>
      </c>
      <c r="C40" s="87">
        <v>7</v>
      </c>
      <c r="D40" s="87"/>
      <c r="E40" s="88" t="s">
        <v>11</v>
      </c>
      <c r="F40" s="88" t="s">
        <v>10</v>
      </c>
      <c r="G40" s="88" t="s">
        <v>82</v>
      </c>
      <c r="H40" s="89">
        <v>44272</v>
      </c>
      <c r="I40" s="91">
        <v>16948.87</v>
      </c>
      <c r="J40" s="90">
        <v>0</v>
      </c>
      <c r="K40" s="91">
        <v>16948.87</v>
      </c>
      <c r="N40" s="3" t="s">
        <v>88</v>
      </c>
      <c r="O40" s="87">
        <v>15</v>
      </c>
      <c r="P40" s="91">
        <v>2587.17</v>
      </c>
      <c r="Q40" s="88" t="s">
        <v>11</v>
      </c>
      <c r="R40" s="88" t="s">
        <v>91</v>
      </c>
      <c r="S40" s="88" t="s">
        <v>10</v>
      </c>
      <c r="T40" s="87" t="s">
        <v>94</v>
      </c>
      <c r="U40" s="87" t="s">
        <v>85</v>
      </c>
      <c r="AC40" s="11" t="str">
        <f t="shared" si="23"/>
        <v/>
      </c>
      <c r="AD40" s="11" t="str">
        <f t="shared" si="24"/>
        <v/>
      </c>
      <c r="AE40" s="11" t="str">
        <f t="shared" si="25"/>
        <v/>
      </c>
      <c r="AF40" s="11" t="str">
        <f t="shared" si="26"/>
        <v/>
      </c>
      <c r="AG40" s="11" t="str">
        <f t="shared" si="27"/>
        <v/>
      </c>
      <c r="AH40" s="11" t="str">
        <f t="shared" si="28"/>
        <v/>
      </c>
      <c r="AI40" s="11" t="str">
        <f t="shared" si="29"/>
        <v/>
      </c>
      <c r="AJ40" s="11" t="str">
        <f t="shared" si="30"/>
        <v/>
      </c>
      <c r="AK40" s="11" t="str">
        <f t="shared" si="31"/>
        <v/>
      </c>
      <c r="AN40" s="11" t="str">
        <f t="shared" si="13"/>
        <v/>
      </c>
      <c r="AO40" s="11" t="str">
        <f t="shared" si="14"/>
        <v/>
      </c>
      <c r="AP40" s="11" t="str">
        <f t="shared" si="15"/>
        <v/>
      </c>
      <c r="AT40" s="11" t="str">
        <f t="shared" si="16"/>
        <v>N989152</v>
      </c>
      <c r="AU40" s="11">
        <f t="shared" si="17"/>
        <v>15</v>
      </c>
      <c r="AV40" s="11">
        <f t="shared" si="18"/>
        <v>2587.17</v>
      </c>
      <c r="AW40" s="11" t="str">
        <f t="shared" si="19"/>
        <v>2020/5</v>
      </c>
      <c r="AX40" s="11" t="str">
        <f t="shared" si="21"/>
        <v>2020/5 Contribuciones Seg. Social</v>
      </c>
      <c r="AY40" s="11">
        <f t="shared" si="10"/>
        <v>30397.279999999999</v>
      </c>
      <c r="AZ40" s="11">
        <f t="shared" si="11"/>
        <v>8.5111891590300193E-2</v>
      </c>
      <c r="BA40" s="11" t="str">
        <f t="shared" si="22"/>
        <v>N989152 15</v>
      </c>
      <c r="BB40" s="11">
        <f>IFERROR(IF(AW40="","",VLOOKUP(AW40,SUSS!R:S,2,FALSE)),AY40*SUSS!$M$2)</f>
        <v>3647.6735999999996</v>
      </c>
      <c r="BC40" s="11">
        <f t="shared" si="20"/>
        <v>310.46039999999999</v>
      </c>
    </row>
    <row r="41" spans="1:55" ht="20.100000000000001" hidden="1" customHeight="1" thickBot="1">
      <c r="A41" s="3" t="s">
        <v>98</v>
      </c>
      <c r="B41" s="87">
        <v>2020</v>
      </c>
      <c r="C41" s="87">
        <v>8</v>
      </c>
      <c r="D41" s="87"/>
      <c r="E41" s="88" t="s">
        <v>97</v>
      </c>
      <c r="F41" s="88" t="s">
        <v>10</v>
      </c>
      <c r="G41" s="88" t="s">
        <v>10</v>
      </c>
      <c r="H41" s="89">
        <v>44088</v>
      </c>
      <c r="I41" s="91">
        <v>72106.990000000005</v>
      </c>
      <c r="J41" s="90">
        <v>0</v>
      </c>
      <c r="K41" s="91">
        <v>72106.990000000005</v>
      </c>
      <c r="N41" s="3" t="s">
        <v>88</v>
      </c>
      <c r="O41" s="87">
        <v>16</v>
      </c>
      <c r="P41" s="91">
        <v>11239.36</v>
      </c>
      <c r="Q41" s="88" t="s">
        <v>11</v>
      </c>
      <c r="R41" s="88" t="s">
        <v>91</v>
      </c>
      <c r="S41" s="88" t="s">
        <v>10</v>
      </c>
      <c r="T41" s="87" t="s">
        <v>94</v>
      </c>
      <c r="U41" s="87" t="s">
        <v>85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>N989152</v>
      </c>
      <c r="AU41" s="11">
        <f t="shared" si="17"/>
        <v>16</v>
      </c>
      <c r="AV41" s="11">
        <f t="shared" si="18"/>
        <v>11239.36</v>
      </c>
      <c r="AW41" s="11" t="str">
        <f t="shared" si="19"/>
        <v>2020/5</v>
      </c>
      <c r="AX41" s="11" t="str">
        <f t="shared" si="21"/>
        <v>2020/5 Contribuciones Seg. Social</v>
      </c>
      <c r="AY41" s="11">
        <f t="shared" si="10"/>
        <v>30397.279999999999</v>
      </c>
      <c r="AZ41" s="11">
        <f t="shared" si="11"/>
        <v>0.36974887226751868</v>
      </c>
      <c r="BA41" s="11" t="str">
        <f t="shared" si="22"/>
        <v>N989152 16</v>
      </c>
      <c r="BB41" s="11">
        <f>IFERROR(IF(AW41="","",VLOOKUP(AW41,SUSS!R:S,2,FALSE)),AY41*SUSS!$M$2)</f>
        <v>3647.6735999999996</v>
      </c>
      <c r="BC41" s="11">
        <f t="shared" si="20"/>
        <v>1348.7231999999999</v>
      </c>
    </row>
    <row r="42" spans="1:55" ht="20.100000000000001" hidden="1" customHeight="1" thickBot="1">
      <c r="A42" s="3" t="s">
        <v>98</v>
      </c>
      <c r="B42" s="87">
        <v>2020</v>
      </c>
      <c r="C42" s="87">
        <v>8</v>
      </c>
      <c r="D42" s="87"/>
      <c r="E42" s="88" t="s">
        <v>97</v>
      </c>
      <c r="F42" s="88" t="s">
        <v>10</v>
      </c>
      <c r="G42" s="88" t="s">
        <v>82</v>
      </c>
      <c r="H42" s="89">
        <v>44272</v>
      </c>
      <c r="I42" s="91">
        <v>13866.9</v>
      </c>
      <c r="J42" s="90">
        <v>0</v>
      </c>
      <c r="K42" s="91">
        <v>13866.9</v>
      </c>
      <c r="N42" s="3" t="s">
        <v>88</v>
      </c>
      <c r="O42" s="87">
        <v>17</v>
      </c>
      <c r="P42" s="91">
        <v>11239.36</v>
      </c>
      <c r="Q42" s="88" t="s">
        <v>11</v>
      </c>
      <c r="R42" s="88" t="s">
        <v>91</v>
      </c>
      <c r="S42" s="88" t="s">
        <v>10</v>
      </c>
      <c r="T42" s="87" t="s">
        <v>94</v>
      </c>
      <c r="U42" s="87" t="s">
        <v>85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N989152</v>
      </c>
      <c r="AU42" s="11">
        <f t="shared" si="17"/>
        <v>17</v>
      </c>
      <c r="AV42" s="11">
        <f t="shared" si="18"/>
        <v>11239.36</v>
      </c>
      <c r="AW42" s="11" t="str">
        <f t="shared" si="19"/>
        <v>2020/5</v>
      </c>
      <c r="AX42" s="11" t="str">
        <f t="shared" si="21"/>
        <v>2020/5 Contribuciones Seg. Social</v>
      </c>
      <c r="AY42" s="11">
        <f t="shared" si="10"/>
        <v>30397.279999999999</v>
      </c>
      <c r="AZ42" s="11">
        <f t="shared" si="11"/>
        <v>0.36974887226751868</v>
      </c>
      <c r="BA42" s="11" t="str">
        <f t="shared" si="22"/>
        <v>N989152 17</v>
      </c>
      <c r="BB42" s="11">
        <f>IFERROR(IF(AW42="","",VLOOKUP(AW42,SUSS!R:S,2,FALSE)),AY42*SUSS!$M$2)</f>
        <v>3647.6735999999996</v>
      </c>
      <c r="BC42" s="11">
        <f t="shared" si="20"/>
        <v>1348.7231999999999</v>
      </c>
    </row>
    <row r="43" spans="1:55" ht="20.100000000000001" customHeight="1" thickBot="1">
      <c r="A43" s="3" t="s">
        <v>98</v>
      </c>
      <c r="B43" s="87">
        <v>2020</v>
      </c>
      <c r="C43" s="87">
        <v>8</v>
      </c>
      <c r="D43" s="87"/>
      <c r="E43" s="88" t="s">
        <v>11</v>
      </c>
      <c r="F43" s="88" t="s">
        <v>10</v>
      </c>
      <c r="G43" s="88" t="s">
        <v>10</v>
      </c>
      <c r="H43" s="89">
        <v>44088</v>
      </c>
      <c r="I43" s="91">
        <v>73603.03</v>
      </c>
      <c r="J43" s="90">
        <v>0</v>
      </c>
      <c r="K43" s="91">
        <v>73603.03</v>
      </c>
      <c r="N43" s="3" t="s">
        <v>88</v>
      </c>
      <c r="O43" s="87">
        <v>18</v>
      </c>
      <c r="P43" s="91">
        <v>5331.39</v>
      </c>
      <c r="Q43" s="88" t="s">
        <v>11</v>
      </c>
      <c r="R43" s="88" t="s">
        <v>91</v>
      </c>
      <c r="S43" s="88" t="s">
        <v>10</v>
      </c>
      <c r="T43" s="87" t="s">
        <v>94</v>
      </c>
      <c r="U43" s="87" t="s">
        <v>85</v>
      </c>
      <c r="AC43" s="11" t="str">
        <f t="shared" si="23"/>
        <v>O702873</v>
      </c>
      <c r="AD43" s="11" t="str">
        <f t="shared" si="24"/>
        <v>Contribuciones Seg. Social</v>
      </c>
      <c r="AE43" s="11" t="str">
        <f t="shared" si="25"/>
        <v>Declaración Jurada</v>
      </c>
      <c r="AF43" s="11" t="str">
        <f t="shared" si="26"/>
        <v>Declaración Jurada</v>
      </c>
      <c r="AG43" s="11">
        <f t="shared" si="27"/>
        <v>73603.03</v>
      </c>
      <c r="AH43" s="11">
        <f t="shared" si="28"/>
        <v>0</v>
      </c>
      <c r="AI43" s="11">
        <f t="shared" si="29"/>
        <v>73603.03</v>
      </c>
      <c r="AJ43" s="11">
        <f t="shared" si="30"/>
        <v>2020</v>
      </c>
      <c r="AK43" s="11">
        <f t="shared" si="31"/>
        <v>8</v>
      </c>
      <c r="AN43" s="11" t="str">
        <f t="shared" si="13"/>
        <v xml:space="preserve">2020/8 </v>
      </c>
      <c r="AO43" s="11" t="str">
        <f t="shared" si="14"/>
        <v>2020/8 Contribuciones Seg. Social</v>
      </c>
      <c r="AP43" s="11">
        <f t="shared" si="15"/>
        <v>73603.03</v>
      </c>
      <c r="AT43" s="11" t="str">
        <f t="shared" si="16"/>
        <v>N989152</v>
      </c>
      <c r="AU43" s="11">
        <f t="shared" si="17"/>
        <v>18</v>
      </c>
      <c r="AV43" s="11">
        <f t="shared" si="18"/>
        <v>5331.39</v>
      </c>
      <c r="AW43" s="11" t="str">
        <f t="shared" si="19"/>
        <v>2020/5</v>
      </c>
      <c r="AX43" s="11" t="str">
        <f t="shared" si="21"/>
        <v>2020/5 Contribuciones Seg. Social</v>
      </c>
      <c r="AY43" s="11">
        <f t="shared" si="10"/>
        <v>30397.279999999999</v>
      </c>
      <c r="AZ43" s="11">
        <f t="shared" si="11"/>
        <v>0.17539036387466247</v>
      </c>
      <c r="BA43" s="11" t="str">
        <f t="shared" si="22"/>
        <v>N989152 18</v>
      </c>
      <c r="BB43" s="11">
        <f>IFERROR(IF(AW43="","",VLOOKUP(AW43,SUSS!R:S,2,FALSE)),AY43*SUSS!$M$2)</f>
        <v>3647.6735999999996</v>
      </c>
      <c r="BC43" s="11">
        <f t="shared" si="20"/>
        <v>639.76679999999999</v>
      </c>
    </row>
    <row r="44" spans="1:55" ht="20.100000000000001" customHeight="1" thickBot="1">
      <c r="A44" s="3" t="s">
        <v>98</v>
      </c>
      <c r="B44" s="87">
        <v>2020</v>
      </c>
      <c r="C44" s="87">
        <v>8</v>
      </c>
      <c r="D44" s="87"/>
      <c r="E44" s="88" t="s">
        <v>11</v>
      </c>
      <c r="F44" s="88" t="s">
        <v>10</v>
      </c>
      <c r="G44" s="88" t="s">
        <v>82</v>
      </c>
      <c r="H44" s="89">
        <v>44272</v>
      </c>
      <c r="I44" s="91">
        <v>14154.6</v>
      </c>
      <c r="J44" s="90">
        <v>0</v>
      </c>
      <c r="K44" s="91">
        <v>14154.6</v>
      </c>
      <c r="N44" s="3" t="s">
        <v>88</v>
      </c>
      <c r="O44" s="87">
        <v>18</v>
      </c>
      <c r="P44" s="91">
        <v>3039.73</v>
      </c>
      <c r="Q44" s="88" t="s">
        <v>11</v>
      </c>
      <c r="R44" s="88" t="s">
        <v>91</v>
      </c>
      <c r="S44" s="88" t="s">
        <v>82</v>
      </c>
      <c r="T44" s="87" t="s">
        <v>94</v>
      </c>
      <c r="U44" s="87" t="s">
        <v>85</v>
      </c>
      <c r="AC44" s="11" t="str">
        <f t="shared" si="23"/>
        <v/>
      </c>
      <c r="AD44" s="11" t="str">
        <f t="shared" si="24"/>
        <v/>
      </c>
      <c r="AE44" s="11" t="str">
        <f t="shared" si="25"/>
        <v/>
      </c>
      <c r="AF44" s="11" t="str">
        <f t="shared" si="26"/>
        <v/>
      </c>
      <c r="AG44" s="11" t="str">
        <f t="shared" si="27"/>
        <v/>
      </c>
      <c r="AH44" s="11" t="str">
        <f t="shared" si="28"/>
        <v/>
      </c>
      <c r="AI44" s="11" t="str">
        <f t="shared" si="29"/>
        <v/>
      </c>
      <c r="AJ44" s="11" t="str">
        <f t="shared" si="30"/>
        <v/>
      </c>
      <c r="AK44" s="11" t="str">
        <f t="shared" si="31"/>
        <v/>
      </c>
      <c r="AN44" s="11" t="str">
        <f t="shared" si="13"/>
        <v/>
      </c>
      <c r="AO44" s="11" t="str">
        <f t="shared" si="14"/>
        <v/>
      </c>
      <c r="AP44" s="11" t="str">
        <f t="shared" si="15"/>
        <v/>
      </c>
      <c r="AT44" s="11" t="str">
        <f t="shared" si="16"/>
        <v>N989152</v>
      </c>
      <c r="AU44" s="11">
        <f t="shared" si="17"/>
        <v>18</v>
      </c>
      <c r="AV44" s="11">
        <f t="shared" si="18"/>
        <v>3039.73</v>
      </c>
      <c r="AW44" s="11" t="str">
        <f t="shared" si="19"/>
        <v>2020/5</v>
      </c>
      <c r="AX44" s="11" t="str">
        <f t="shared" si="21"/>
        <v>2020/5 Contribuciones Seg. Social</v>
      </c>
      <c r="AY44" s="11">
        <f t="shared" si="10"/>
        <v>30397.279999999999</v>
      </c>
      <c r="AZ44" s="11">
        <f t="shared" si="11"/>
        <v>0.10000006579536064</v>
      </c>
      <c r="BA44" s="11" t="str">
        <f t="shared" si="22"/>
        <v>N989152 18</v>
      </c>
      <c r="BB44" s="11">
        <f>IFERROR(IF(AW44="","",VLOOKUP(AW44,SUSS!R:S,2,FALSE)),AY44*SUSS!$M$2)</f>
        <v>3647.6735999999996</v>
      </c>
      <c r="BC44" s="11">
        <f t="shared" si="20"/>
        <v>364.76759999999996</v>
      </c>
    </row>
    <row r="45" spans="1:55" ht="20.100000000000001" hidden="1" customHeight="1" thickBot="1">
      <c r="A45" s="3" t="s">
        <v>98</v>
      </c>
      <c r="B45" s="87">
        <v>2020</v>
      </c>
      <c r="C45" s="87">
        <v>9</v>
      </c>
      <c r="D45" s="87"/>
      <c r="E45" s="88" t="s">
        <v>97</v>
      </c>
      <c r="F45" s="88" t="s">
        <v>10</v>
      </c>
      <c r="G45" s="88" t="s">
        <v>10</v>
      </c>
      <c r="H45" s="89">
        <v>44118</v>
      </c>
      <c r="I45" s="91">
        <v>81123.179999999993</v>
      </c>
      <c r="J45" s="90">
        <v>0</v>
      </c>
      <c r="K45" s="91">
        <v>81123.179999999993</v>
      </c>
      <c r="N45" s="3" t="s">
        <v>88</v>
      </c>
      <c r="O45" s="87">
        <v>18</v>
      </c>
      <c r="P45" s="91">
        <v>2868.24</v>
      </c>
      <c r="Q45" s="88" t="s">
        <v>11</v>
      </c>
      <c r="R45" s="88" t="s">
        <v>10</v>
      </c>
      <c r="S45" s="88" t="s">
        <v>10</v>
      </c>
      <c r="T45" s="87" t="s">
        <v>95</v>
      </c>
      <c r="U45" s="87" t="s">
        <v>85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>N989152</v>
      </c>
      <c r="AU45" s="11">
        <f t="shared" si="17"/>
        <v>18</v>
      </c>
      <c r="AV45" s="11">
        <f t="shared" si="18"/>
        <v>2868.24</v>
      </c>
      <c r="AW45" s="11" t="str">
        <f t="shared" si="19"/>
        <v>2020/6</v>
      </c>
      <c r="AX45" s="11" t="str">
        <f t="shared" si="21"/>
        <v>2020/6 Contribuciones Seg. Social</v>
      </c>
      <c r="AY45" s="11">
        <f t="shared" si="10"/>
        <v>125444.4</v>
      </c>
      <c r="AZ45" s="11">
        <f t="shared" si="11"/>
        <v>2.2864631661516973E-2</v>
      </c>
      <c r="BA45" s="11" t="str">
        <f t="shared" si="22"/>
        <v>N989152 18</v>
      </c>
      <c r="BB45" s="11">
        <f>IFERROR(IF(AW45="","",VLOOKUP(AW45,SUSS!R:S,2,FALSE)),AY45*SUSS!$M$2)</f>
        <v>15053.328</v>
      </c>
      <c r="BC45" s="11">
        <f t="shared" si="20"/>
        <v>344.18879999999996</v>
      </c>
    </row>
    <row r="46" spans="1:55" ht="20.100000000000001" hidden="1" customHeight="1" thickBot="1">
      <c r="A46" s="3" t="s">
        <v>98</v>
      </c>
      <c r="B46" s="87">
        <v>2020</v>
      </c>
      <c r="C46" s="87">
        <v>9</v>
      </c>
      <c r="D46" s="87"/>
      <c r="E46" s="88" t="s">
        <v>97</v>
      </c>
      <c r="F46" s="88" t="s">
        <v>10</v>
      </c>
      <c r="G46" s="88" t="s">
        <v>82</v>
      </c>
      <c r="H46" s="89">
        <v>44272</v>
      </c>
      <c r="I46" s="91">
        <v>13263.37</v>
      </c>
      <c r="J46" s="90">
        <v>0</v>
      </c>
      <c r="K46" s="91">
        <v>13263.37</v>
      </c>
      <c r="N46" s="3" t="s">
        <v>88</v>
      </c>
      <c r="O46" s="87">
        <v>19</v>
      </c>
      <c r="P46" s="91">
        <v>11239.36</v>
      </c>
      <c r="Q46" s="88" t="s">
        <v>11</v>
      </c>
      <c r="R46" s="88" t="s">
        <v>10</v>
      </c>
      <c r="S46" s="88" t="s">
        <v>10</v>
      </c>
      <c r="T46" s="87" t="s">
        <v>95</v>
      </c>
      <c r="U46" s="87" t="s">
        <v>85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N989152</v>
      </c>
      <c r="AU46" s="11">
        <f t="shared" si="17"/>
        <v>19</v>
      </c>
      <c r="AV46" s="11">
        <f t="shared" si="18"/>
        <v>11239.36</v>
      </c>
      <c r="AW46" s="11" t="str">
        <f t="shared" si="19"/>
        <v>2020/6</v>
      </c>
      <c r="AX46" s="11" t="str">
        <f t="shared" si="21"/>
        <v>2020/6 Contribuciones Seg. Social</v>
      </c>
      <c r="AY46" s="11">
        <f t="shared" si="10"/>
        <v>125444.4</v>
      </c>
      <c r="AZ46" s="11">
        <f t="shared" si="11"/>
        <v>8.9596347066907736E-2</v>
      </c>
      <c r="BA46" s="11" t="str">
        <f t="shared" si="22"/>
        <v>N989152 19</v>
      </c>
      <c r="BB46" s="11">
        <f>IFERROR(IF(AW46="","",VLOOKUP(AW46,SUSS!R:S,2,FALSE)),AY46*SUSS!$M$2)</f>
        <v>15053.328</v>
      </c>
      <c r="BC46" s="11">
        <f t="shared" si="20"/>
        <v>1348.7232000000001</v>
      </c>
    </row>
    <row r="47" spans="1:55" ht="20.100000000000001" customHeight="1" thickBot="1">
      <c r="A47" s="3" t="s">
        <v>98</v>
      </c>
      <c r="B47" s="87">
        <v>2020</v>
      </c>
      <c r="C47" s="87">
        <v>9</v>
      </c>
      <c r="D47" s="87"/>
      <c r="E47" s="88" t="s">
        <v>11</v>
      </c>
      <c r="F47" s="88" t="s">
        <v>10</v>
      </c>
      <c r="G47" s="88" t="s">
        <v>10</v>
      </c>
      <c r="H47" s="89">
        <v>44118</v>
      </c>
      <c r="I47" s="91">
        <v>83672.95</v>
      </c>
      <c r="J47" s="90">
        <v>0</v>
      </c>
      <c r="K47" s="91">
        <v>83672.95</v>
      </c>
      <c r="N47" s="3" t="s">
        <v>88</v>
      </c>
      <c r="O47" s="87">
        <v>20</v>
      </c>
      <c r="P47" s="91">
        <v>11239.36</v>
      </c>
      <c r="Q47" s="88" t="s">
        <v>11</v>
      </c>
      <c r="R47" s="88" t="s">
        <v>10</v>
      </c>
      <c r="S47" s="88" t="s">
        <v>10</v>
      </c>
      <c r="T47" s="87" t="s">
        <v>95</v>
      </c>
      <c r="U47" s="87" t="s">
        <v>85</v>
      </c>
      <c r="AC47" s="11" t="str">
        <f t="shared" si="23"/>
        <v>O702873</v>
      </c>
      <c r="AD47" s="11" t="str">
        <f t="shared" si="24"/>
        <v>Contribuciones Seg. Social</v>
      </c>
      <c r="AE47" s="11" t="str">
        <f t="shared" si="25"/>
        <v>Declaración Jurada</v>
      </c>
      <c r="AF47" s="11" t="str">
        <f t="shared" si="26"/>
        <v>Declaración Jurada</v>
      </c>
      <c r="AG47" s="11">
        <f t="shared" si="27"/>
        <v>83672.95</v>
      </c>
      <c r="AH47" s="11">
        <f t="shared" si="28"/>
        <v>0</v>
      </c>
      <c r="AI47" s="11">
        <f t="shared" si="29"/>
        <v>83672.95</v>
      </c>
      <c r="AJ47" s="11">
        <f t="shared" si="30"/>
        <v>2020</v>
      </c>
      <c r="AK47" s="11">
        <f t="shared" si="31"/>
        <v>9</v>
      </c>
      <c r="AN47" s="11" t="str">
        <f t="shared" si="13"/>
        <v xml:space="preserve">2020/9 </v>
      </c>
      <c r="AO47" s="11" t="str">
        <f t="shared" si="14"/>
        <v>2020/9 Contribuciones Seg. Social</v>
      </c>
      <c r="AP47" s="11">
        <f t="shared" si="15"/>
        <v>83672.95</v>
      </c>
      <c r="AT47" s="11" t="str">
        <f t="shared" si="16"/>
        <v>N989152</v>
      </c>
      <c r="AU47" s="11">
        <f t="shared" si="17"/>
        <v>20</v>
      </c>
      <c r="AV47" s="11">
        <f t="shared" si="18"/>
        <v>11239.36</v>
      </c>
      <c r="AW47" s="11" t="str">
        <f t="shared" si="19"/>
        <v>2020/6</v>
      </c>
      <c r="AX47" s="11" t="str">
        <f t="shared" si="21"/>
        <v>2020/6 Contribuciones Seg. Social</v>
      </c>
      <c r="AY47" s="11">
        <f t="shared" si="10"/>
        <v>125444.4</v>
      </c>
      <c r="AZ47" s="11">
        <f t="shared" si="11"/>
        <v>8.9596347066907736E-2</v>
      </c>
      <c r="BA47" s="11" t="str">
        <f t="shared" si="22"/>
        <v>N989152 20</v>
      </c>
      <c r="BB47" s="11">
        <f>IFERROR(IF(AW47="","",VLOOKUP(AW47,SUSS!R:S,2,FALSE)),AY47*SUSS!$M$2)</f>
        <v>15053.328</v>
      </c>
      <c r="BC47" s="11">
        <f t="shared" si="20"/>
        <v>1348.7232000000001</v>
      </c>
    </row>
    <row r="48" spans="1:55" ht="20.100000000000001" customHeight="1" thickBot="1">
      <c r="A48" s="3" t="s">
        <v>98</v>
      </c>
      <c r="B48" s="87">
        <v>2020</v>
      </c>
      <c r="C48" s="87">
        <v>9</v>
      </c>
      <c r="D48" s="87"/>
      <c r="E48" s="88" t="s">
        <v>11</v>
      </c>
      <c r="F48" s="88" t="s">
        <v>10</v>
      </c>
      <c r="G48" s="88" t="s">
        <v>82</v>
      </c>
      <c r="H48" s="89">
        <v>44272</v>
      </c>
      <c r="I48" s="91">
        <v>13680.25</v>
      </c>
      <c r="J48" s="90">
        <v>0</v>
      </c>
      <c r="K48" s="91">
        <v>13680.25</v>
      </c>
      <c r="N48" s="3" t="s">
        <v>88</v>
      </c>
      <c r="O48" s="87">
        <v>21</v>
      </c>
      <c r="P48" s="91">
        <v>11239.36</v>
      </c>
      <c r="Q48" s="88" t="s">
        <v>11</v>
      </c>
      <c r="R48" s="88" t="s">
        <v>10</v>
      </c>
      <c r="S48" s="88" t="s">
        <v>10</v>
      </c>
      <c r="T48" s="87" t="s">
        <v>95</v>
      </c>
      <c r="U48" s="87" t="s">
        <v>85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>N989152</v>
      </c>
      <c r="AU48" s="11">
        <f t="shared" si="17"/>
        <v>21</v>
      </c>
      <c r="AV48" s="11">
        <f t="shared" si="18"/>
        <v>11239.36</v>
      </c>
      <c r="AW48" s="11" t="str">
        <f t="shared" si="19"/>
        <v>2020/6</v>
      </c>
      <c r="AX48" s="11" t="str">
        <f t="shared" si="21"/>
        <v>2020/6 Contribuciones Seg. Social</v>
      </c>
      <c r="AY48" s="11">
        <f t="shared" si="10"/>
        <v>125444.4</v>
      </c>
      <c r="AZ48" s="11">
        <f t="shared" si="11"/>
        <v>8.9596347066907736E-2</v>
      </c>
      <c r="BA48" s="11" t="str">
        <f t="shared" si="22"/>
        <v>N989152 21</v>
      </c>
      <c r="BB48" s="11">
        <f>IFERROR(IF(AW48="","",VLOOKUP(AW48,SUSS!R:S,2,FALSE)),AY48*SUSS!$M$2)</f>
        <v>15053.328</v>
      </c>
      <c r="BC48" s="11">
        <f t="shared" si="20"/>
        <v>1348.7232000000001</v>
      </c>
    </row>
    <row r="49" spans="1:55" ht="20.100000000000001" hidden="1" customHeight="1" thickBot="1">
      <c r="A49" s="3" t="s">
        <v>98</v>
      </c>
      <c r="B49" s="87">
        <v>2020</v>
      </c>
      <c r="C49" s="87">
        <v>10</v>
      </c>
      <c r="D49" s="87"/>
      <c r="E49" s="88" t="s">
        <v>97</v>
      </c>
      <c r="F49" s="88" t="s">
        <v>10</v>
      </c>
      <c r="G49" s="88" t="s">
        <v>10</v>
      </c>
      <c r="H49" s="89">
        <v>44147</v>
      </c>
      <c r="I49" s="91">
        <v>70735.28</v>
      </c>
      <c r="J49" s="90">
        <v>0</v>
      </c>
      <c r="K49" s="91">
        <v>70735.28</v>
      </c>
      <c r="N49" s="3" t="s">
        <v>88</v>
      </c>
      <c r="O49" s="87">
        <v>22</v>
      </c>
      <c r="P49" s="91">
        <v>11239.36</v>
      </c>
      <c r="Q49" s="88" t="s">
        <v>11</v>
      </c>
      <c r="R49" s="88" t="s">
        <v>10</v>
      </c>
      <c r="S49" s="88" t="s">
        <v>10</v>
      </c>
      <c r="T49" s="87" t="s">
        <v>95</v>
      </c>
      <c r="U49" s="87" t="s">
        <v>85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>N989152</v>
      </c>
      <c r="AU49" s="11">
        <f t="shared" si="17"/>
        <v>22</v>
      </c>
      <c r="AV49" s="11">
        <f t="shared" si="18"/>
        <v>11239.36</v>
      </c>
      <c r="AW49" s="11" t="str">
        <f t="shared" si="19"/>
        <v>2020/6</v>
      </c>
      <c r="AX49" s="11" t="str">
        <f t="shared" si="21"/>
        <v>2020/6 Contribuciones Seg. Social</v>
      </c>
      <c r="AY49" s="11">
        <f t="shared" si="10"/>
        <v>125444.4</v>
      </c>
      <c r="AZ49" s="11">
        <f t="shared" si="11"/>
        <v>8.9596347066907736E-2</v>
      </c>
      <c r="BA49" s="11" t="str">
        <f t="shared" si="22"/>
        <v>N989152 22</v>
      </c>
      <c r="BB49" s="11">
        <f>IFERROR(IF(AW49="","",VLOOKUP(AW49,SUSS!R:S,2,FALSE)),AY49*SUSS!$M$2)</f>
        <v>15053.328</v>
      </c>
      <c r="BC49" s="11">
        <f t="shared" si="20"/>
        <v>1348.7232000000001</v>
      </c>
    </row>
    <row r="50" spans="1:55" ht="20.100000000000001" hidden="1" customHeight="1" thickBot="1">
      <c r="A50" s="3" t="s">
        <v>98</v>
      </c>
      <c r="B50" s="87">
        <v>2020</v>
      </c>
      <c r="C50" s="87">
        <v>10</v>
      </c>
      <c r="D50" s="87"/>
      <c r="E50" s="88" t="s">
        <v>97</v>
      </c>
      <c r="F50" s="88" t="s">
        <v>10</v>
      </c>
      <c r="G50" s="88" t="s">
        <v>82</v>
      </c>
      <c r="H50" s="89">
        <v>44272</v>
      </c>
      <c r="I50" s="91">
        <v>9571.19</v>
      </c>
      <c r="J50" s="90">
        <v>0</v>
      </c>
      <c r="K50" s="91">
        <v>9571.19</v>
      </c>
      <c r="N50" s="3" t="s">
        <v>88</v>
      </c>
      <c r="O50" s="87">
        <v>23</v>
      </c>
      <c r="P50" s="91">
        <v>11239.36</v>
      </c>
      <c r="Q50" s="88" t="s">
        <v>11</v>
      </c>
      <c r="R50" s="88" t="s">
        <v>10</v>
      </c>
      <c r="S50" s="88" t="s">
        <v>10</v>
      </c>
      <c r="T50" s="87" t="s">
        <v>95</v>
      </c>
      <c r="U50" s="87" t="s">
        <v>85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>N989152</v>
      </c>
      <c r="AU50" s="11">
        <f t="shared" si="17"/>
        <v>23</v>
      </c>
      <c r="AV50" s="11">
        <f t="shared" si="18"/>
        <v>11239.36</v>
      </c>
      <c r="AW50" s="11" t="str">
        <f t="shared" si="19"/>
        <v>2020/6</v>
      </c>
      <c r="AX50" s="11" t="str">
        <f t="shared" si="21"/>
        <v>2020/6 Contribuciones Seg. Social</v>
      </c>
      <c r="AY50" s="11">
        <f t="shared" si="10"/>
        <v>125444.4</v>
      </c>
      <c r="AZ50" s="11">
        <f t="shared" si="11"/>
        <v>8.9596347066907736E-2</v>
      </c>
      <c r="BA50" s="11" t="str">
        <f t="shared" si="22"/>
        <v>N989152 23</v>
      </c>
      <c r="BB50" s="11">
        <f>IFERROR(IF(AW50="","",VLOOKUP(AW50,SUSS!R:S,2,FALSE)),AY50*SUSS!$M$2)</f>
        <v>15053.328</v>
      </c>
      <c r="BC50" s="11">
        <f t="shared" si="20"/>
        <v>1348.7232000000001</v>
      </c>
    </row>
    <row r="51" spans="1:55" ht="20.100000000000001" customHeight="1" thickBot="1">
      <c r="A51" s="3" t="s">
        <v>98</v>
      </c>
      <c r="B51" s="87">
        <v>2020</v>
      </c>
      <c r="C51" s="87">
        <v>10</v>
      </c>
      <c r="D51" s="87"/>
      <c r="E51" s="88" t="s">
        <v>11</v>
      </c>
      <c r="F51" s="88" t="s">
        <v>10</v>
      </c>
      <c r="G51" s="88" t="s">
        <v>10</v>
      </c>
      <c r="H51" s="89">
        <v>44147</v>
      </c>
      <c r="I51" s="91">
        <v>71069.86</v>
      </c>
      <c r="J51" s="90">
        <v>0</v>
      </c>
      <c r="K51" s="91">
        <v>71069.86</v>
      </c>
      <c r="N51" s="3" t="s">
        <v>88</v>
      </c>
      <c r="O51" s="87">
        <v>24</v>
      </c>
      <c r="P51" s="91">
        <v>11239.36</v>
      </c>
      <c r="Q51" s="88" t="s">
        <v>11</v>
      </c>
      <c r="R51" s="88" t="s">
        <v>10</v>
      </c>
      <c r="S51" s="88" t="s">
        <v>10</v>
      </c>
      <c r="T51" s="87" t="s">
        <v>95</v>
      </c>
      <c r="U51" s="87" t="s">
        <v>85</v>
      </c>
      <c r="AC51" s="11" t="str">
        <f t="shared" si="23"/>
        <v>O702873</v>
      </c>
      <c r="AD51" s="11" t="str">
        <f t="shared" si="24"/>
        <v>Contribuciones Seg. Social</v>
      </c>
      <c r="AE51" s="11" t="str">
        <f t="shared" si="25"/>
        <v>Declaración Jurada</v>
      </c>
      <c r="AF51" s="11" t="str">
        <f t="shared" si="26"/>
        <v>Declaración Jurada</v>
      </c>
      <c r="AG51" s="11">
        <f t="shared" si="27"/>
        <v>71069.86</v>
      </c>
      <c r="AH51" s="11">
        <f t="shared" si="28"/>
        <v>0</v>
      </c>
      <c r="AI51" s="11">
        <f t="shared" si="29"/>
        <v>71069.86</v>
      </c>
      <c r="AJ51" s="11">
        <f t="shared" si="30"/>
        <v>2020</v>
      </c>
      <c r="AK51" s="11">
        <f t="shared" si="31"/>
        <v>10</v>
      </c>
      <c r="AN51" s="11" t="str">
        <f t="shared" si="13"/>
        <v>2020/10</v>
      </c>
      <c r="AO51" s="11" t="str">
        <f t="shared" si="14"/>
        <v>2020/10 Contribuciones Seg. Social</v>
      </c>
      <c r="AP51" s="11">
        <f t="shared" si="15"/>
        <v>71069.86</v>
      </c>
      <c r="AT51" s="11" t="str">
        <f t="shared" si="16"/>
        <v>N989152</v>
      </c>
      <c r="AU51" s="11">
        <f t="shared" si="17"/>
        <v>24</v>
      </c>
      <c r="AV51" s="11">
        <f t="shared" si="18"/>
        <v>11239.36</v>
      </c>
      <c r="AW51" s="11" t="str">
        <f t="shared" si="19"/>
        <v>2020/6</v>
      </c>
      <c r="AX51" s="11" t="str">
        <f t="shared" si="21"/>
        <v>2020/6 Contribuciones Seg. Social</v>
      </c>
      <c r="AY51" s="11">
        <f t="shared" si="10"/>
        <v>125444.4</v>
      </c>
      <c r="AZ51" s="11">
        <f t="shared" si="11"/>
        <v>8.9596347066907736E-2</v>
      </c>
      <c r="BA51" s="11" t="str">
        <f t="shared" si="22"/>
        <v>N989152 24</v>
      </c>
      <c r="BB51" s="11">
        <f>IFERROR(IF(AW51="","",VLOOKUP(AW51,SUSS!R:S,2,FALSE)),AY51*SUSS!$M$2)</f>
        <v>15053.328</v>
      </c>
      <c r="BC51" s="11">
        <f t="shared" si="20"/>
        <v>1348.7232000000001</v>
      </c>
    </row>
    <row r="52" spans="1:55" ht="20.100000000000001" customHeight="1" thickBot="1">
      <c r="A52" s="3" t="s">
        <v>98</v>
      </c>
      <c r="B52" s="87">
        <v>2020</v>
      </c>
      <c r="C52" s="87">
        <v>10</v>
      </c>
      <c r="D52" s="87"/>
      <c r="E52" s="88" t="s">
        <v>11</v>
      </c>
      <c r="F52" s="88" t="s">
        <v>10</v>
      </c>
      <c r="G52" s="88" t="s">
        <v>82</v>
      </c>
      <c r="H52" s="89">
        <v>44272</v>
      </c>
      <c r="I52" s="91">
        <v>9616.4599999999991</v>
      </c>
      <c r="J52" s="90">
        <v>0</v>
      </c>
      <c r="K52" s="91">
        <v>9616.4599999999991</v>
      </c>
      <c r="N52" s="3" t="s">
        <v>88</v>
      </c>
      <c r="O52" s="87">
        <v>25</v>
      </c>
      <c r="P52" s="91">
        <v>11239.36</v>
      </c>
      <c r="Q52" s="88" t="s">
        <v>11</v>
      </c>
      <c r="R52" s="88" t="s">
        <v>10</v>
      </c>
      <c r="S52" s="88" t="s">
        <v>10</v>
      </c>
      <c r="T52" s="87" t="s">
        <v>95</v>
      </c>
      <c r="U52" s="87" t="s">
        <v>85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N989152</v>
      </c>
      <c r="AU52" s="11">
        <f t="shared" si="17"/>
        <v>25</v>
      </c>
      <c r="AV52" s="11">
        <f t="shared" si="18"/>
        <v>11239.36</v>
      </c>
      <c r="AW52" s="11" t="str">
        <f t="shared" si="19"/>
        <v>2020/6</v>
      </c>
      <c r="AX52" s="11" t="str">
        <f t="shared" si="21"/>
        <v>2020/6 Contribuciones Seg. Social</v>
      </c>
      <c r="AY52" s="11">
        <f t="shared" si="10"/>
        <v>125444.4</v>
      </c>
      <c r="AZ52" s="11">
        <f t="shared" si="11"/>
        <v>8.9596347066907736E-2</v>
      </c>
      <c r="BA52" s="11" t="str">
        <f t="shared" si="22"/>
        <v>N989152 25</v>
      </c>
      <c r="BB52" s="11">
        <f>IFERROR(IF(AW52="","",VLOOKUP(AW52,SUSS!R:S,2,FALSE)),AY52*SUSS!$M$2)</f>
        <v>15053.328</v>
      </c>
      <c r="BC52" s="11">
        <f t="shared" si="20"/>
        <v>1348.7232000000001</v>
      </c>
    </row>
    <row r="53" spans="1:55" ht="20.100000000000001" hidden="1" customHeight="1" thickBot="1">
      <c r="A53" s="3" t="s">
        <v>98</v>
      </c>
      <c r="B53" s="87">
        <v>2020</v>
      </c>
      <c r="C53" s="87">
        <v>11</v>
      </c>
      <c r="D53" s="87"/>
      <c r="E53" s="88" t="s">
        <v>97</v>
      </c>
      <c r="F53" s="88" t="s">
        <v>10</v>
      </c>
      <c r="G53" s="88" t="s">
        <v>10</v>
      </c>
      <c r="H53" s="89">
        <v>44174</v>
      </c>
      <c r="I53" s="91">
        <v>71714.95</v>
      </c>
      <c r="J53" s="90">
        <v>0</v>
      </c>
      <c r="K53" s="91">
        <v>71714.95</v>
      </c>
      <c r="N53" s="3" t="s">
        <v>88</v>
      </c>
      <c r="O53" s="87">
        <v>26</v>
      </c>
      <c r="P53" s="91">
        <v>11239.36</v>
      </c>
      <c r="Q53" s="88" t="s">
        <v>11</v>
      </c>
      <c r="R53" s="88" t="s">
        <v>10</v>
      </c>
      <c r="S53" s="88" t="s">
        <v>10</v>
      </c>
      <c r="T53" s="87" t="s">
        <v>95</v>
      </c>
      <c r="U53" s="87" t="s">
        <v>85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>N989152</v>
      </c>
      <c r="AU53" s="11">
        <f t="shared" si="17"/>
        <v>26</v>
      </c>
      <c r="AV53" s="11">
        <f t="shared" si="18"/>
        <v>11239.36</v>
      </c>
      <c r="AW53" s="11" t="str">
        <f t="shared" si="19"/>
        <v>2020/6</v>
      </c>
      <c r="AX53" s="11" t="str">
        <f t="shared" si="21"/>
        <v>2020/6 Contribuciones Seg. Social</v>
      </c>
      <c r="AY53" s="11">
        <f t="shared" si="10"/>
        <v>125444.4</v>
      </c>
      <c r="AZ53" s="11">
        <f t="shared" si="11"/>
        <v>8.9596347066907736E-2</v>
      </c>
      <c r="BA53" s="11" t="str">
        <f t="shared" si="22"/>
        <v>N989152 26</v>
      </c>
      <c r="BB53" s="11">
        <f>IFERROR(IF(AW53="","",VLOOKUP(AW53,SUSS!R:S,2,FALSE)),AY53*SUSS!$M$2)</f>
        <v>15053.328</v>
      </c>
      <c r="BC53" s="11">
        <f t="shared" si="20"/>
        <v>1348.7232000000001</v>
      </c>
    </row>
    <row r="54" spans="1:55" ht="20.100000000000001" hidden="1" customHeight="1" thickBot="1">
      <c r="A54" s="3" t="s">
        <v>98</v>
      </c>
      <c r="B54" s="87">
        <v>2020</v>
      </c>
      <c r="C54" s="87">
        <v>11</v>
      </c>
      <c r="D54" s="87"/>
      <c r="E54" s="88" t="s">
        <v>97</v>
      </c>
      <c r="F54" s="88" t="s">
        <v>10</v>
      </c>
      <c r="G54" s="88" t="s">
        <v>82</v>
      </c>
      <c r="H54" s="89">
        <v>44272</v>
      </c>
      <c r="I54" s="91">
        <v>7754.54</v>
      </c>
      <c r="J54" s="90">
        <v>0</v>
      </c>
      <c r="K54" s="91">
        <v>7754.54</v>
      </c>
      <c r="N54" s="3" t="s">
        <v>88</v>
      </c>
      <c r="O54" s="87">
        <v>27</v>
      </c>
      <c r="P54" s="91">
        <v>11239.36</v>
      </c>
      <c r="Q54" s="88" t="s">
        <v>11</v>
      </c>
      <c r="R54" s="88" t="s">
        <v>10</v>
      </c>
      <c r="S54" s="88" t="s">
        <v>10</v>
      </c>
      <c r="T54" s="87" t="s">
        <v>95</v>
      </c>
      <c r="U54" s="87" t="s">
        <v>85</v>
      </c>
      <c r="AC54" s="11" t="str">
        <f t="shared" si="23"/>
        <v/>
      </c>
      <c r="AD54" s="11" t="str">
        <f t="shared" si="24"/>
        <v/>
      </c>
      <c r="AE54" s="11" t="str">
        <f t="shared" si="25"/>
        <v/>
      </c>
      <c r="AF54" s="11" t="str">
        <f t="shared" si="26"/>
        <v/>
      </c>
      <c r="AG54" s="11" t="str">
        <f t="shared" si="27"/>
        <v/>
      </c>
      <c r="AH54" s="11" t="str">
        <f t="shared" si="28"/>
        <v/>
      </c>
      <c r="AI54" s="11" t="str">
        <f t="shared" si="29"/>
        <v/>
      </c>
      <c r="AJ54" s="11" t="str">
        <f t="shared" si="30"/>
        <v/>
      </c>
      <c r="AK54" s="11" t="str">
        <f t="shared" si="31"/>
        <v/>
      </c>
      <c r="AN54" s="11" t="str">
        <f t="shared" si="13"/>
        <v/>
      </c>
      <c r="AO54" s="11" t="str">
        <f t="shared" si="14"/>
        <v/>
      </c>
      <c r="AP54" s="11" t="str">
        <f t="shared" si="15"/>
        <v/>
      </c>
      <c r="AT54" s="11" t="str">
        <f t="shared" si="16"/>
        <v>N989152</v>
      </c>
      <c r="AU54" s="11">
        <f t="shared" si="17"/>
        <v>27</v>
      </c>
      <c r="AV54" s="11">
        <f t="shared" si="18"/>
        <v>11239.36</v>
      </c>
      <c r="AW54" s="11" t="str">
        <f t="shared" si="19"/>
        <v>2020/6</v>
      </c>
      <c r="AX54" s="11" t="str">
        <f t="shared" si="21"/>
        <v>2020/6 Contribuciones Seg. Social</v>
      </c>
      <c r="AY54" s="11">
        <f t="shared" si="10"/>
        <v>125444.4</v>
      </c>
      <c r="AZ54" s="11">
        <f t="shared" si="11"/>
        <v>8.9596347066907736E-2</v>
      </c>
      <c r="BA54" s="11" t="str">
        <f t="shared" si="22"/>
        <v>N989152 27</v>
      </c>
      <c r="BB54" s="11">
        <f>IFERROR(IF(AW54="","",VLOOKUP(AW54,SUSS!R:S,2,FALSE)),AY54*SUSS!$M$2)</f>
        <v>15053.328</v>
      </c>
      <c r="BC54" s="11">
        <f t="shared" si="20"/>
        <v>1348.7232000000001</v>
      </c>
    </row>
    <row r="55" spans="1:55" ht="20.100000000000001" customHeight="1" thickBot="1">
      <c r="A55" s="3" t="s">
        <v>98</v>
      </c>
      <c r="B55" s="87">
        <v>2020</v>
      </c>
      <c r="C55" s="87">
        <v>11</v>
      </c>
      <c r="D55" s="87"/>
      <c r="E55" s="88" t="s">
        <v>11</v>
      </c>
      <c r="F55" s="88" t="s">
        <v>10</v>
      </c>
      <c r="G55" s="88" t="s">
        <v>10</v>
      </c>
      <c r="H55" s="89">
        <v>44174</v>
      </c>
      <c r="I55" s="91">
        <v>71598.06</v>
      </c>
      <c r="J55" s="90">
        <v>0</v>
      </c>
      <c r="K55" s="91">
        <v>71598.06</v>
      </c>
      <c r="N55" s="3" t="s">
        <v>88</v>
      </c>
      <c r="O55" s="87">
        <v>28</v>
      </c>
      <c r="P55" s="91">
        <v>11239.36</v>
      </c>
      <c r="Q55" s="88" t="s">
        <v>11</v>
      </c>
      <c r="R55" s="88" t="s">
        <v>10</v>
      </c>
      <c r="S55" s="88" t="s">
        <v>10</v>
      </c>
      <c r="T55" s="87" t="s">
        <v>95</v>
      </c>
      <c r="U55" s="87" t="s">
        <v>85</v>
      </c>
      <c r="AC55" s="11" t="str">
        <f t="shared" si="23"/>
        <v>O702873</v>
      </c>
      <c r="AD55" s="11" t="str">
        <f t="shared" si="24"/>
        <v>Contribuciones Seg. Social</v>
      </c>
      <c r="AE55" s="11" t="str">
        <f t="shared" si="25"/>
        <v>Declaración Jurada</v>
      </c>
      <c r="AF55" s="11" t="str">
        <f t="shared" si="26"/>
        <v>Declaración Jurada</v>
      </c>
      <c r="AG55" s="11">
        <f t="shared" si="27"/>
        <v>71598.06</v>
      </c>
      <c r="AH55" s="11">
        <f t="shared" si="28"/>
        <v>0</v>
      </c>
      <c r="AI55" s="11">
        <f t="shared" si="29"/>
        <v>71598.06</v>
      </c>
      <c r="AJ55" s="11">
        <f t="shared" si="30"/>
        <v>2020</v>
      </c>
      <c r="AK55" s="11">
        <f t="shared" si="31"/>
        <v>11</v>
      </c>
      <c r="AN55" s="11" t="str">
        <f t="shared" si="13"/>
        <v>2020/11</v>
      </c>
      <c r="AO55" s="11" t="str">
        <f t="shared" si="14"/>
        <v>2020/11 Contribuciones Seg. Social</v>
      </c>
      <c r="AP55" s="11">
        <f t="shared" si="15"/>
        <v>71598.06</v>
      </c>
      <c r="AT55" s="11" t="str">
        <f t="shared" si="16"/>
        <v>N989152</v>
      </c>
      <c r="AU55" s="11">
        <f t="shared" si="17"/>
        <v>28</v>
      </c>
      <c r="AV55" s="11">
        <f t="shared" si="18"/>
        <v>11239.36</v>
      </c>
      <c r="AW55" s="11" t="str">
        <f t="shared" si="19"/>
        <v>2020/6</v>
      </c>
      <c r="AX55" s="11" t="str">
        <f t="shared" si="21"/>
        <v>2020/6 Contribuciones Seg. Social</v>
      </c>
      <c r="AY55" s="11">
        <f t="shared" si="10"/>
        <v>125444.4</v>
      </c>
      <c r="AZ55" s="11">
        <f t="shared" si="11"/>
        <v>8.9596347066907736E-2</v>
      </c>
      <c r="BA55" s="11" t="str">
        <f t="shared" si="22"/>
        <v>N989152 28</v>
      </c>
      <c r="BB55" s="11">
        <f>IFERROR(IF(AW55="","",VLOOKUP(AW55,SUSS!R:S,2,FALSE)),AY55*SUSS!$M$2)</f>
        <v>15053.328</v>
      </c>
      <c r="BC55" s="11">
        <f t="shared" si="20"/>
        <v>1348.7232000000001</v>
      </c>
    </row>
    <row r="56" spans="1:55" ht="20.100000000000001" customHeight="1" thickBot="1">
      <c r="A56" s="3" t="s">
        <v>98</v>
      </c>
      <c r="B56" s="87">
        <v>2020</v>
      </c>
      <c r="C56" s="87">
        <v>11</v>
      </c>
      <c r="D56" s="87"/>
      <c r="E56" s="88" t="s">
        <v>11</v>
      </c>
      <c r="F56" s="88" t="s">
        <v>10</v>
      </c>
      <c r="G56" s="88" t="s">
        <v>82</v>
      </c>
      <c r="H56" s="89">
        <v>44272</v>
      </c>
      <c r="I56" s="91">
        <v>7741.9</v>
      </c>
      <c r="J56" s="90">
        <v>0</v>
      </c>
      <c r="K56" s="91">
        <v>7741.9</v>
      </c>
      <c r="N56" s="3" t="s">
        <v>88</v>
      </c>
      <c r="O56" s="87">
        <v>29</v>
      </c>
      <c r="P56" s="91">
        <v>10182.56</v>
      </c>
      <c r="Q56" s="88" t="s">
        <v>11</v>
      </c>
      <c r="R56" s="88" t="s">
        <v>10</v>
      </c>
      <c r="S56" s="88" t="s">
        <v>10</v>
      </c>
      <c r="T56" s="87" t="s">
        <v>95</v>
      </c>
      <c r="U56" s="87" t="s">
        <v>85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>N989152</v>
      </c>
      <c r="AU56" s="11">
        <f t="shared" si="17"/>
        <v>29</v>
      </c>
      <c r="AV56" s="11">
        <f t="shared" si="18"/>
        <v>10182.56</v>
      </c>
      <c r="AW56" s="11" t="str">
        <f t="shared" si="19"/>
        <v>2020/6</v>
      </c>
      <c r="AX56" s="11" t="str">
        <f t="shared" si="21"/>
        <v>2020/6 Contribuciones Seg. Social</v>
      </c>
      <c r="AY56" s="11">
        <f t="shared" si="10"/>
        <v>125444.4</v>
      </c>
      <c r="AZ56" s="11">
        <f t="shared" si="11"/>
        <v>8.1171897669405732E-2</v>
      </c>
      <c r="BA56" s="11" t="str">
        <f t="shared" si="22"/>
        <v>N989152 29</v>
      </c>
      <c r="BB56" s="11">
        <f>IFERROR(IF(AW56="","",VLOOKUP(AW56,SUSS!R:S,2,FALSE)),AY56*SUSS!$M$2)</f>
        <v>15053.328</v>
      </c>
      <c r="BC56" s="11">
        <f t="shared" si="20"/>
        <v>1221.9072000000001</v>
      </c>
    </row>
    <row r="57" spans="1:55" ht="20.100000000000001" hidden="1" customHeight="1" thickBot="1">
      <c r="A57" s="3" t="s">
        <v>98</v>
      </c>
      <c r="B57" s="87">
        <v>2020</v>
      </c>
      <c r="C57" s="87">
        <v>12</v>
      </c>
      <c r="D57" s="87"/>
      <c r="E57" s="88" t="s">
        <v>97</v>
      </c>
      <c r="F57" s="88" t="s">
        <v>10</v>
      </c>
      <c r="G57" s="88" t="s">
        <v>10</v>
      </c>
      <c r="H57" s="89">
        <v>44207</v>
      </c>
      <c r="I57" s="91">
        <v>118372.99</v>
      </c>
      <c r="J57" s="90">
        <v>0</v>
      </c>
      <c r="K57" s="91">
        <v>118372.99</v>
      </c>
      <c r="N57" s="3" t="s">
        <v>88</v>
      </c>
      <c r="O57" s="87">
        <v>29</v>
      </c>
      <c r="P57" s="91">
        <v>1056.8</v>
      </c>
      <c r="Q57" s="88" t="s">
        <v>11</v>
      </c>
      <c r="R57" s="88" t="s">
        <v>10</v>
      </c>
      <c r="S57" s="88" t="s">
        <v>82</v>
      </c>
      <c r="T57" s="87" t="s">
        <v>95</v>
      </c>
      <c r="U57" s="87" t="s">
        <v>85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N989152</v>
      </c>
      <c r="AU57" s="11">
        <f t="shared" si="17"/>
        <v>29</v>
      </c>
      <c r="AV57" s="11">
        <f t="shared" si="18"/>
        <v>1056.8</v>
      </c>
      <c r="AW57" s="11" t="str">
        <f t="shared" si="19"/>
        <v>2020/6</v>
      </c>
      <c r="AX57" s="11" t="str">
        <f t="shared" si="21"/>
        <v>2020/6 Contribuciones Seg. Social</v>
      </c>
      <c r="AY57" s="11">
        <f t="shared" si="10"/>
        <v>125444.4</v>
      </c>
      <c r="AZ57" s="11">
        <f t="shared" si="11"/>
        <v>8.4244493975020006E-3</v>
      </c>
      <c r="BA57" s="11" t="str">
        <f t="shared" si="22"/>
        <v>N989152 29</v>
      </c>
      <c r="BB57" s="11">
        <f>IFERROR(IF(AW57="","",VLOOKUP(AW57,SUSS!R:S,2,FALSE)),AY57*SUSS!$M$2)</f>
        <v>15053.328</v>
      </c>
      <c r="BC57" s="11">
        <f t="shared" si="20"/>
        <v>126.81599999999999</v>
      </c>
    </row>
    <row r="58" spans="1:55" ht="20.100000000000001" hidden="1" customHeight="1" thickBot="1">
      <c r="A58" s="3" t="s">
        <v>98</v>
      </c>
      <c r="B58" s="87">
        <v>2020</v>
      </c>
      <c r="C58" s="87">
        <v>12</v>
      </c>
      <c r="D58" s="87"/>
      <c r="E58" s="88" t="s">
        <v>97</v>
      </c>
      <c r="F58" s="88" t="s">
        <v>10</v>
      </c>
      <c r="G58" s="88" t="s">
        <v>82</v>
      </c>
      <c r="H58" s="89">
        <v>44272</v>
      </c>
      <c r="I58" s="91">
        <v>8724.09</v>
      </c>
      <c r="J58" s="90">
        <v>0</v>
      </c>
      <c r="K58" s="91">
        <v>8724.09</v>
      </c>
      <c r="N58" s="3" t="s">
        <v>88</v>
      </c>
      <c r="O58" s="87">
        <v>30</v>
      </c>
      <c r="P58" s="91">
        <v>11239.26</v>
      </c>
      <c r="Q58" s="88" t="s">
        <v>11</v>
      </c>
      <c r="R58" s="88" t="s">
        <v>10</v>
      </c>
      <c r="S58" s="88" t="s">
        <v>82</v>
      </c>
      <c r="T58" s="87" t="s">
        <v>95</v>
      </c>
      <c r="U58" s="87" t="s">
        <v>85</v>
      </c>
      <c r="AC58" s="11" t="str">
        <f t="shared" si="23"/>
        <v/>
      </c>
      <c r="AD58" s="11" t="str">
        <f t="shared" si="24"/>
        <v/>
      </c>
      <c r="AE58" s="11" t="str">
        <f t="shared" si="25"/>
        <v/>
      </c>
      <c r="AF58" s="11" t="str">
        <f t="shared" si="26"/>
        <v/>
      </c>
      <c r="AG58" s="11" t="str">
        <f t="shared" si="27"/>
        <v/>
      </c>
      <c r="AH58" s="11" t="str">
        <f t="shared" si="28"/>
        <v/>
      </c>
      <c r="AI58" s="11" t="str">
        <f t="shared" si="29"/>
        <v/>
      </c>
      <c r="AJ58" s="11" t="str">
        <f t="shared" si="30"/>
        <v/>
      </c>
      <c r="AK58" s="11" t="str">
        <f t="shared" si="31"/>
        <v/>
      </c>
      <c r="AN58" s="11" t="str">
        <f t="shared" si="13"/>
        <v/>
      </c>
      <c r="AO58" s="11" t="str">
        <f t="shared" si="14"/>
        <v/>
      </c>
      <c r="AP58" s="11" t="str">
        <f t="shared" si="15"/>
        <v/>
      </c>
      <c r="AT58" s="11" t="str">
        <f t="shared" si="16"/>
        <v>N989152</v>
      </c>
      <c r="AU58" s="11">
        <f t="shared" si="17"/>
        <v>30</v>
      </c>
      <c r="AV58" s="11">
        <f t="shared" si="18"/>
        <v>11239.26</v>
      </c>
      <c r="AW58" s="11" t="str">
        <f t="shared" si="19"/>
        <v>2020/6</v>
      </c>
      <c r="AX58" s="11" t="str">
        <f t="shared" si="21"/>
        <v>2020/6 Contribuciones Seg. Social</v>
      </c>
      <c r="AY58" s="11">
        <f t="shared" si="10"/>
        <v>125444.4</v>
      </c>
      <c r="AZ58" s="11">
        <f t="shared" si="11"/>
        <v>8.9595549900992E-2</v>
      </c>
      <c r="BA58" s="11" t="str">
        <f t="shared" si="22"/>
        <v>N989152 30</v>
      </c>
      <c r="BB58" s="11">
        <f>IFERROR(IF(AW58="","",VLOOKUP(AW58,SUSS!R:S,2,FALSE)),AY58*SUSS!$M$2)</f>
        <v>15053.328</v>
      </c>
      <c r="BC58" s="11">
        <f t="shared" si="20"/>
        <v>1348.7112</v>
      </c>
    </row>
    <row r="59" spans="1:55" ht="20.100000000000001" customHeight="1" thickBot="1">
      <c r="A59" s="3" t="s">
        <v>98</v>
      </c>
      <c r="B59" s="87">
        <v>2020</v>
      </c>
      <c r="C59" s="87">
        <v>12</v>
      </c>
      <c r="D59" s="87"/>
      <c r="E59" s="88" t="s">
        <v>11</v>
      </c>
      <c r="F59" s="88" t="s">
        <v>10</v>
      </c>
      <c r="G59" s="88" t="s">
        <v>10</v>
      </c>
      <c r="H59" s="89">
        <v>44207</v>
      </c>
      <c r="I59" s="91">
        <v>122959.52</v>
      </c>
      <c r="J59" s="90">
        <v>0</v>
      </c>
      <c r="K59" s="91">
        <v>122959.52</v>
      </c>
      <c r="N59" s="3" t="s">
        <v>96</v>
      </c>
      <c r="O59" s="80" t="s">
        <v>17</v>
      </c>
      <c r="P59"/>
      <c r="Q59"/>
      <c r="R59"/>
      <c r="S59"/>
      <c r="T59"/>
      <c r="U59"/>
      <c r="AC59" s="11" t="str">
        <f t="shared" si="23"/>
        <v>O702873</v>
      </c>
      <c r="AD59" s="11" t="str">
        <f t="shared" si="24"/>
        <v>Contribuciones Seg. Social</v>
      </c>
      <c r="AE59" s="11" t="str">
        <f t="shared" si="25"/>
        <v>Declaración Jurada</v>
      </c>
      <c r="AF59" s="11" t="str">
        <f t="shared" si="26"/>
        <v>Declaración Jurada</v>
      </c>
      <c r="AG59" s="11">
        <f t="shared" si="27"/>
        <v>122959.52</v>
      </c>
      <c r="AH59" s="11">
        <f t="shared" si="28"/>
        <v>0</v>
      </c>
      <c r="AI59" s="11">
        <f t="shared" si="29"/>
        <v>122959.52</v>
      </c>
      <c r="AJ59" s="11">
        <f t="shared" si="30"/>
        <v>2020</v>
      </c>
      <c r="AK59" s="11">
        <f t="shared" si="31"/>
        <v>12</v>
      </c>
      <c r="AN59" s="11" t="str">
        <f t="shared" si="13"/>
        <v>2020/12</v>
      </c>
      <c r="AO59" s="11" t="str">
        <f t="shared" si="14"/>
        <v>2020/12 Contribuciones Seg. Social</v>
      </c>
      <c r="AP59" s="11">
        <f t="shared" si="15"/>
        <v>122959.52</v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/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98</v>
      </c>
      <c r="B60" s="87">
        <v>2020</v>
      </c>
      <c r="C60" s="87">
        <v>12</v>
      </c>
      <c r="D60" s="87"/>
      <c r="E60" s="88" t="s">
        <v>11</v>
      </c>
      <c r="F60" s="88" t="s">
        <v>10</v>
      </c>
      <c r="G60" s="88" t="s">
        <v>82</v>
      </c>
      <c r="H60" s="89">
        <v>44272</v>
      </c>
      <c r="I60" s="91">
        <v>9062.1200000000008</v>
      </c>
      <c r="J60" s="90">
        <v>0</v>
      </c>
      <c r="K60" s="91">
        <v>9062.1200000000008</v>
      </c>
      <c r="N60" s="3" t="s">
        <v>96</v>
      </c>
      <c r="O60" s="86" t="s">
        <v>13</v>
      </c>
      <c r="P60" s="86" t="s">
        <v>14</v>
      </c>
      <c r="Q60" s="86" t="s">
        <v>3</v>
      </c>
      <c r="R60" s="86" t="s">
        <v>4</v>
      </c>
      <c r="S60" s="86" t="s">
        <v>5</v>
      </c>
      <c r="T60" s="86" t="s">
        <v>15</v>
      </c>
      <c r="U60" s="86" t="s">
        <v>16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/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hidden="1" customHeight="1" thickBot="1">
      <c r="A61" s="3" t="s">
        <v>98</v>
      </c>
      <c r="B61" s="87">
        <v>2021</v>
      </c>
      <c r="C61" s="87">
        <v>1</v>
      </c>
      <c r="D61" s="87"/>
      <c r="E61" s="88" t="s">
        <v>97</v>
      </c>
      <c r="F61" s="88" t="s">
        <v>10</v>
      </c>
      <c r="G61" s="88" t="s">
        <v>10</v>
      </c>
      <c r="H61" s="89">
        <v>44236</v>
      </c>
      <c r="I61" s="91">
        <v>101096.61</v>
      </c>
      <c r="J61" s="90">
        <v>0</v>
      </c>
      <c r="K61" s="91">
        <v>101096.61</v>
      </c>
      <c r="N61" s="3" t="s">
        <v>96</v>
      </c>
      <c r="O61" s="81" t="s">
        <v>87</v>
      </c>
      <c r="P61" s="84">
        <v>3672.38</v>
      </c>
      <c r="Q61" s="82" t="s">
        <v>97</v>
      </c>
      <c r="R61" s="82" t="s">
        <v>10</v>
      </c>
      <c r="S61" s="82" t="s">
        <v>10</v>
      </c>
      <c r="T61" s="81" t="s">
        <v>92</v>
      </c>
      <c r="U61" s="81" t="s">
        <v>84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/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hidden="1" customHeight="1" thickBot="1">
      <c r="A62" s="3" t="s">
        <v>98</v>
      </c>
      <c r="B62" s="87">
        <v>2021</v>
      </c>
      <c r="C62" s="87">
        <v>1</v>
      </c>
      <c r="D62" s="87"/>
      <c r="E62" s="88" t="s">
        <v>97</v>
      </c>
      <c r="F62" s="88" t="s">
        <v>10</v>
      </c>
      <c r="G62" s="88" t="s">
        <v>82</v>
      </c>
      <c r="H62" s="89">
        <v>44272</v>
      </c>
      <c r="I62" s="91">
        <v>4289.87</v>
      </c>
      <c r="J62" s="90">
        <v>0</v>
      </c>
      <c r="K62" s="91">
        <v>4289.87</v>
      </c>
      <c r="N62" s="3" t="s">
        <v>96</v>
      </c>
      <c r="O62" s="87">
        <v>1</v>
      </c>
      <c r="P62" s="91">
        <v>12118.86</v>
      </c>
      <c r="Q62" s="88" t="s">
        <v>97</v>
      </c>
      <c r="R62" s="88" t="s">
        <v>10</v>
      </c>
      <c r="S62" s="88" t="s">
        <v>10</v>
      </c>
      <c r="T62" s="87" t="s">
        <v>92</v>
      </c>
      <c r="U62" s="87" t="s">
        <v>85</v>
      </c>
      <c r="AC62" s="11" t="str">
        <f t="shared" si="23"/>
        <v/>
      </c>
      <c r="AD62" s="11" t="str">
        <f t="shared" si="24"/>
        <v/>
      </c>
      <c r="AE62" s="11" t="str">
        <f t="shared" si="25"/>
        <v/>
      </c>
      <c r="AF62" s="11" t="str">
        <f t="shared" si="26"/>
        <v/>
      </c>
      <c r="AG62" s="11" t="str">
        <f t="shared" si="27"/>
        <v/>
      </c>
      <c r="AH62" s="11" t="str">
        <f t="shared" si="28"/>
        <v/>
      </c>
      <c r="AI62" s="11" t="str">
        <f t="shared" si="29"/>
        <v/>
      </c>
      <c r="AJ62" s="11" t="str">
        <f t="shared" si="30"/>
        <v/>
      </c>
      <c r="AK62" s="11" t="str">
        <f t="shared" si="31"/>
        <v/>
      </c>
      <c r="AN62" s="11" t="str">
        <f t="shared" si="13"/>
        <v/>
      </c>
      <c r="AO62" s="11" t="str">
        <f t="shared" si="14"/>
        <v/>
      </c>
      <c r="AP62" s="11" t="str">
        <f t="shared" si="15"/>
        <v/>
      </c>
      <c r="AT62" s="11" t="str">
        <f t="shared" si="16"/>
        <v/>
      </c>
      <c r="AU62" s="11" t="str">
        <f t="shared" si="17"/>
        <v/>
      </c>
      <c r="AV62" s="11" t="str">
        <f t="shared" si="18"/>
        <v/>
      </c>
      <c r="AW62" s="11" t="str">
        <f t="shared" si="19"/>
        <v/>
      </c>
      <c r="AX62" s="11" t="str">
        <f t="shared" si="21"/>
        <v/>
      </c>
      <c r="AY62" s="11" t="str">
        <f t="shared" si="10"/>
        <v/>
      </c>
      <c r="AZ62" s="11" t="str">
        <f t="shared" si="11"/>
        <v/>
      </c>
      <c r="BA62" s="11" t="str">
        <f t="shared" si="22"/>
        <v/>
      </c>
      <c r="BB62" s="11" t="str">
        <f>IFERROR(IF(AW62="","",VLOOKUP(AW62,SUSS!R:S,2,FALSE)),AY62*SUSS!$M$2)</f>
        <v/>
      </c>
      <c r="BC62" s="11" t="str">
        <f t="shared" si="20"/>
        <v/>
      </c>
    </row>
    <row r="63" spans="1:55" ht="20.100000000000001" customHeight="1" thickBot="1">
      <c r="A63" s="3" t="s">
        <v>98</v>
      </c>
      <c r="B63" s="87">
        <v>2021</v>
      </c>
      <c r="C63" s="87">
        <v>1</v>
      </c>
      <c r="D63" s="87"/>
      <c r="E63" s="88" t="s">
        <v>11</v>
      </c>
      <c r="F63" s="88" t="s">
        <v>10</v>
      </c>
      <c r="G63" s="88" t="s">
        <v>10</v>
      </c>
      <c r="H63" s="89">
        <v>44236</v>
      </c>
      <c r="I63" s="91">
        <v>108805.31</v>
      </c>
      <c r="J63" s="90">
        <v>0</v>
      </c>
      <c r="K63" s="91">
        <v>108805.31</v>
      </c>
      <c r="N63" s="3" t="s">
        <v>96</v>
      </c>
      <c r="O63" s="87">
        <v>2</v>
      </c>
      <c r="P63" s="91">
        <v>12118.86</v>
      </c>
      <c r="Q63" s="88" t="s">
        <v>97</v>
      </c>
      <c r="R63" s="88" t="s">
        <v>10</v>
      </c>
      <c r="S63" s="88" t="s">
        <v>10</v>
      </c>
      <c r="T63" s="87" t="s">
        <v>92</v>
      </c>
      <c r="U63" s="87" t="s">
        <v>85</v>
      </c>
      <c r="AC63" s="11" t="str">
        <f t="shared" si="23"/>
        <v>O702873</v>
      </c>
      <c r="AD63" s="11" t="str">
        <f t="shared" si="24"/>
        <v>Contribuciones Seg. Social</v>
      </c>
      <c r="AE63" s="11" t="str">
        <f t="shared" si="25"/>
        <v>Declaración Jurada</v>
      </c>
      <c r="AF63" s="11" t="str">
        <f t="shared" si="26"/>
        <v>Declaración Jurada</v>
      </c>
      <c r="AG63" s="11">
        <f t="shared" si="27"/>
        <v>108805.31</v>
      </c>
      <c r="AH63" s="11">
        <f t="shared" si="28"/>
        <v>0</v>
      </c>
      <c r="AI63" s="11">
        <f t="shared" si="29"/>
        <v>108805.31</v>
      </c>
      <c r="AJ63" s="11">
        <f t="shared" si="30"/>
        <v>2021</v>
      </c>
      <c r="AK63" s="11">
        <f t="shared" si="31"/>
        <v>1</v>
      </c>
      <c r="AN63" s="11" t="str">
        <f t="shared" si="13"/>
        <v xml:space="preserve">2021/1 </v>
      </c>
      <c r="AO63" s="11" t="str">
        <f t="shared" si="14"/>
        <v>2021/1 Contribuciones Seg. Social</v>
      </c>
      <c r="AP63" s="11">
        <f t="shared" si="15"/>
        <v>108805.31</v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/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98</v>
      </c>
      <c r="B64" s="87">
        <v>2021</v>
      </c>
      <c r="C64" s="87">
        <v>1</v>
      </c>
      <c r="D64" s="87"/>
      <c r="E64" s="88" t="s">
        <v>11</v>
      </c>
      <c r="F64" s="88" t="s">
        <v>10</v>
      </c>
      <c r="G64" s="88" t="s">
        <v>82</v>
      </c>
      <c r="H64" s="89">
        <v>44272</v>
      </c>
      <c r="I64" s="91">
        <v>4616.97</v>
      </c>
      <c r="J64" s="90">
        <v>0</v>
      </c>
      <c r="K64" s="91">
        <v>4616.97</v>
      </c>
      <c r="N64" s="3" t="s">
        <v>96</v>
      </c>
      <c r="O64" s="87">
        <v>3</v>
      </c>
      <c r="P64" s="91">
        <v>12118.86</v>
      </c>
      <c r="Q64" s="88" t="s">
        <v>97</v>
      </c>
      <c r="R64" s="88" t="s">
        <v>10</v>
      </c>
      <c r="S64" s="88" t="s">
        <v>10</v>
      </c>
      <c r="T64" s="87" t="s">
        <v>92</v>
      </c>
      <c r="U64" s="87" t="s">
        <v>85</v>
      </c>
      <c r="AC64" s="11" t="str">
        <f t="shared" si="23"/>
        <v/>
      </c>
      <c r="AD64" s="11" t="str">
        <f t="shared" si="24"/>
        <v/>
      </c>
      <c r="AE64" s="11" t="str">
        <f t="shared" si="25"/>
        <v/>
      </c>
      <c r="AF64" s="11" t="str">
        <f t="shared" si="26"/>
        <v/>
      </c>
      <c r="AG64" s="11" t="str">
        <f t="shared" si="27"/>
        <v/>
      </c>
      <c r="AH64" s="11" t="str">
        <f t="shared" si="28"/>
        <v/>
      </c>
      <c r="AI64" s="11" t="str">
        <f t="shared" si="29"/>
        <v/>
      </c>
      <c r="AJ64" s="11" t="str">
        <f t="shared" si="30"/>
        <v/>
      </c>
      <c r="AK64" s="11" t="str">
        <f t="shared" si="31"/>
        <v/>
      </c>
      <c r="AN64" s="11" t="str">
        <f t="shared" si="13"/>
        <v/>
      </c>
      <c r="AO64" s="11" t="str">
        <f t="shared" si="14"/>
        <v/>
      </c>
      <c r="AP64" s="11" t="str">
        <f t="shared" si="15"/>
        <v/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/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hidden="1" customHeight="1" thickBot="1">
      <c r="A65" s="3" t="s">
        <v>98</v>
      </c>
      <c r="B65" s="87">
        <v>2021</v>
      </c>
      <c r="C65" s="87">
        <v>2</v>
      </c>
      <c r="D65" s="87"/>
      <c r="E65" s="88" t="s">
        <v>97</v>
      </c>
      <c r="F65" s="88" t="s">
        <v>10</v>
      </c>
      <c r="G65" s="88" t="s">
        <v>10</v>
      </c>
      <c r="H65" s="89">
        <v>44264</v>
      </c>
      <c r="I65" s="91">
        <v>114292.51</v>
      </c>
      <c r="J65" s="90">
        <v>0</v>
      </c>
      <c r="K65" s="91">
        <v>114292.51</v>
      </c>
      <c r="N65" s="3" t="s">
        <v>96</v>
      </c>
      <c r="O65" s="87">
        <v>4</v>
      </c>
      <c r="P65" s="91">
        <v>12118.86</v>
      </c>
      <c r="Q65" s="88" t="s">
        <v>97</v>
      </c>
      <c r="R65" s="88" t="s">
        <v>10</v>
      </c>
      <c r="S65" s="88" t="s">
        <v>10</v>
      </c>
      <c r="T65" s="87" t="s">
        <v>92</v>
      </c>
      <c r="U65" s="87" t="s">
        <v>85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/>
      </c>
      <c r="AU65" s="11" t="str">
        <f t="shared" si="17"/>
        <v/>
      </c>
      <c r="AV65" s="11" t="str">
        <f t="shared" si="18"/>
        <v/>
      </c>
      <c r="AW65" s="11" t="str">
        <f t="shared" si="19"/>
        <v/>
      </c>
      <c r="AX65" s="11" t="str">
        <f t="shared" si="21"/>
        <v/>
      </c>
      <c r="AY65" s="11" t="str">
        <f t="shared" si="10"/>
        <v/>
      </c>
      <c r="AZ65" s="11" t="str">
        <f t="shared" si="11"/>
        <v/>
      </c>
      <c r="BA65" s="11" t="str">
        <f t="shared" si="22"/>
        <v/>
      </c>
      <c r="BB65" s="11" t="str">
        <f>IFERROR(IF(AW65="","",VLOOKUP(AW65,SUSS!R:S,2,FALSE)),AY65*SUSS!$M$2)</f>
        <v/>
      </c>
      <c r="BC65" s="11" t="str">
        <f t="shared" si="20"/>
        <v/>
      </c>
    </row>
    <row r="66" spans="1:55" ht="20.100000000000001" hidden="1" customHeight="1" thickBot="1">
      <c r="A66" s="3" t="s">
        <v>98</v>
      </c>
      <c r="B66" s="87">
        <v>2021</v>
      </c>
      <c r="C66" s="87">
        <v>2</v>
      </c>
      <c r="D66" s="87"/>
      <c r="E66" s="88" t="s">
        <v>97</v>
      </c>
      <c r="F66" s="88" t="s">
        <v>10</v>
      </c>
      <c r="G66" s="88" t="s">
        <v>82</v>
      </c>
      <c r="H66" s="89">
        <v>44272</v>
      </c>
      <c r="I66" s="91">
        <v>1021.01</v>
      </c>
      <c r="J66" s="90">
        <v>0</v>
      </c>
      <c r="K66" s="91">
        <v>1021.01</v>
      </c>
      <c r="N66" s="3" t="s">
        <v>96</v>
      </c>
      <c r="O66" s="87">
        <v>5</v>
      </c>
      <c r="P66" s="91">
        <v>12118.86</v>
      </c>
      <c r="Q66" s="88" t="s">
        <v>97</v>
      </c>
      <c r="R66" s="88" t="s">
        <v>10</v>
      </c>
      <c r="S66" s="88" t="s">
        <v>10</v>
      </c>
      <c r="T66" s="87" t="s">
        <v>92</v>
      </c>
      <c r="U66" s="87" t="s">
        <v>85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/>
      </c>
      <c r="AU66" s="11" t="str">
        <f t="shared" si="17"/>
        <v/>
      </c>
      <c r="AV66" s="11" t="str">
        <f t="shared" si="18"/>
        <v/>
      </c>
      <c r="AW66" s="11" t="str">
        <f t="shared" si="19"/>
        <v/>
      </c>
      <c r="AX66" s="11" t="str">
        <f t="shared" si="21"/>
        <v/>
      </c>
      <c r="AY66" s="11" t="str">
        <f t="shared" si="10"/>
        <v/>
      </c>
      <c r="AZ66" s="11" t="str">
        <f t="shared" si="11"/>
        <v/>
      </c>
      <c r="BA66" s="11" t="str">
        <f t="shared" si="22"/>
        <v/>
      </c>
      <c r="BB66" s="11" t="str">
        <f>IFERROR(IF(AW66="","",VLOOKUP(AW66,SUSS!R:S,2,FALSE)),AY66*SUSS!$M$2)</f>
        <v/>
      </c>
      <c r="BC66" s="11" t="str">
        <f t="shared" si="20"/>
        <v/>
      </c>
    </row>
    <row r="67" spans="1:55" ht="20.100000000000001" customHeight="1" thickBot="1">
      <c r="A67" s="3" t="s">
        <v>98</v>
      </c>
      <c r="B67" s="87">
        <v>2021</v>
      </c>
      <c r="C67" s="87">
        <v>2</v>
      </c>
      <c r="D67" s="87"/>
      <c r="E67" s="88" t="s">
        <v>11</v>
      </c>
      <c r="F67" s="88" t="s">
        <v>10</v>
      </c>
      <c r="G67" s="88" t="s">
        <v>10</v>
      </c>
      <c r="H67" s="89">
        <v>44264</v>
      </c>
      <c r="I67" s="91">
        <v>125852.5</v>
      </c>
      <c r="J67" s="90">
        <v>0</v>
      </c>
      <c r="K67" s="91">
        <v>125852.5</v>
      </c>
      <c r="N67" s="3" t="s">
        <v>96</v>
      </c>
      <c r="O67" s="87">
        <v>6</v>
      </c>
      <c r="P67" s="91">
        <v>12118.86</v>
      </c>
      <c r="Q67" s="88" t="s">
        <v>97</v>
      </c>
      <c r="R67" s="88" t="s">
        <v>10</v>
      </c>
      <c r="S67" s="88" t="s">
        <v>10</v>
      </c>
      <c r="T67" s="87" t="s">
        <v>92</v>
      </c>
      <c r="U67" s="87" t="s">
        <v>85</v>
      </c>
      <c r="AC67" s="11" t="str">
        <f t="shared" si="23"/>
        <v>O702873</v>
      </c>
      <c r="AD67" s="11" t="str">
        <f t="shared" si="24"/>
        <v>Contribuciones Seg. Social</v>
      </c>
      <c r="AE67" s="11" t="str">
        <f t="shared" si="25"/>
        <v>Declaración Jurada</v>
      </c>
      <c r="AF67" s="11" t="str">
        <f t="shared" si="26"/>
        <v>Declaración Jurada</v>
      </c>
      <c r="AG67" s="11">
        <f t="shared" si="27"/>
        <v>125852.5</v>
      </c>
      <c r="AH67" s="11">
        <f t="shared" si="28"/>
        <v>0</v>
      </c>
      <c r="AI67" s="11">
        <f t="shared" si="29"/>
        <v>125852.5</v>
      </c>
      <c r="AJ67" s="11">
        <f t="shared" si="30"/>
        <v>2021</v>
      </c>
      <c r="AK67" s="11">
        <f t="shared" si="31"/>
        <v>2</v>
      </c>
      <c r="AN67" s="11" t="str">
        <f t="shared" si="13"/>
        <v xml:space="preserve">2021/2 </v>
      </c>
      <c r="AO67" s="11" t="str">
        <f t="shared" si="14"/>
        <v>2021/2 Contribuciones Seg. Social</v>
      </c>
      <c r="AP67" s="11">
        <f t="shared" si="15"/>
        <v>125852.5</v>
      </c>
      <c r="AT67" s="11" t="str">
        <f t="shared" si="16"/>
        <v/>
      </c>
      <c r="AU67" s="11" t="str">
        <f t="shared" si="17"/>
        <v/>
      </c>
      <c r="AV67" s="11" t="str">
        <f t="shared" si="18"/>
        <v/>
      </c>
      <c r="AW67" s="11" t="str">
        <f t="shared" si="19"/>
        <v/>
      </c>
      <c r="AX67" s="11" t="str">
        <f t="shared" si="21"/>
        <v/>
      </c>
      <c r="AY67" s="11" t="str">
        <f t="shared" si="10"/>
        <v/>
      </c>
      <c r="AZ67" s="11" t="str">
        <f t="shared" si="11"/>
        <v/>
      </c>
      <c r="BA67" s="11" t="str">
        <f t="shared" si="22"/>
        <v/>
      </c>
      <c r="BB67" s="11" t="str">
        <f>IFERROR(IF(AW67="","",VLOOKUP(AW67,SUSS!R:S,2,FALSE)),AY67*SUSS!$M$2)</f>
        <v/>
      </c>
      <c r="BC67" s="11" t="str">
        <f t="shared" si="20"/>
        <v/>
      </c>
    </row>
    <row r="68" spans="1:55" ht="20.100000000000001" customHeight="1" thickBot="1">
      <c r="A68" s="3" t="s">
        <v>98</v>
      </c>
      <c r="B68" s="87">
        <v>2021</v>
      </c>
      <c r="C68" s="87">
        <v>2</v>
      </c>
      <c r="D68" s="87"/>
      <c r="E68" s="88" t="s">
        <v>11</v>
      </c>
      <c r="F68" s="88" t="s">
        <v>10</v>
      </c>
      <c r="G68" s="88" t="s">
        <v>82</v>
      </c>
      <c r="H68" s="89">
        <v>44272</v>
      </c>
      <c r="I68" s="91">
        <v>1124.28</v>
      </c>
      <c r="J68" s="90">
        <v>0</v>
      </c>
      <c r="K68" s="91">
        <v>1124.28</v>
      </c>
      <c r="N68" s="3" t="s">
        <v>96</v>
      </c>
      <c r="O68" s="87">
        <v>7</v>
      </c>
      <c r="P68" s="91">
        <v>12118.86</v>
      </c>
      <c r="Q68" s="88" t="s">
        <v>97</v>
      </c>
      <c r="R68" s="88" t="s">
        <v>10</v>
      </c>
      <c r="S68" s="88" t="s">
        <v>10</v>
      </c>
      <c r="T68" s="87" t="s">
        <v>92</v>
      </c>
      <c r="U68" s="87" t="s">
        <v>85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/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hidden="1" customHeight="1" thickBot="1">
      <c r="N69" s="3" t="s">
        <v>96</v>
      </c>
      <c r="O69" s="87">
        <v>8</v>
      </c>
      <c r="P69" s="91">
        <v>12118.86</v>
      </c>
      <c r="Q69" s="88" t="s">
        <v>97</v>
      </c>
      <c r="R69" s="88" t="s">
        <v>10</v>
      </c>
      <c r="S69" s="88" t="s">
        <v>10</v>
      </c>
      <c r="T69" s="87" t="s">
        <v>92</v>
      </c>
      <c r="U69" s="87" t="s">
        <v>85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/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hidden="1" customHeight="1" thickBot="1">
      <c r="N70" s="3" t="s">
        <v>96</v>
      </c>
      <c r="O70" s="87">
        <v>9</v>
      </c>
      <c r="P70" s="91">
        <v>3780.34</v>
      </c>
      <c r="Q70" s="88" t="s">
        <v>97</v>
      </c>
      <c r="R70" s="88" t="s">
        <v>10</v>
      </c>
      <c r="S70" s="88" t="s">
        <v>10</v>
      </c>
      <c r="T70" s="87" t="s">
        <v>92</v>
      </c>
      <c r="U70" s="87" t="s">
        <v>85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/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hidden="1" customHeight="1" thickBot="1">
      <c r="N71" s="3" t="s">
        <v>96</v>
      </c>
      <c r="O71" s="87">
        <v>9</v>
      </c>
      <c r="P71" s="91">
        <v>8338.52</v>
      </c>
      <c r="Q71" s="88" t="s">
        <v>97</v>
      </c>
      <c r="R71" s="88" t="s">
        <v>10</v>
      </c>
      <c r="S71" s="88" t="s">
        <v>82</v>
      </c>
      <c r="T71" s="87" t="s">
        <v>92</v>
      </c>
      <c r="U71" s="87" t="s">
        <v>85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/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hidden="1" customHeight="1" thickBot="1">
      <c r="N72" s="3" t="s">
        <v>96</v>
      </c>
      <c r="O72" s="87">
        <v>10</v>
      </c>
      <c r="P72" s="91">
        <v>2101.84</v>
      </c>
      <c r="Q72" s="88" t="s">
        <v>97</v>
      </c>
      <c r="R72" s="88" t="s">
        <v>10</v>
      </c>
      <c r="S72" s="88" t="s">
        <v>82</v>
      </c>
      <c r="T72" s="87" t="s">
        <v>92</v>
      </c>
      <c r="U72" s="87" t="s">
        <v>85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/>
      </c>
      <c r="AU72" s="11" t="str">
        <f t="shared" si="47"/>
        <v/>
      </c>
      <c r="AV72" s="11" t="str">
        <f t="shared" si="48"/>
        <v/>
      </c>
      <c r="AW72" s="11" t="str">
        <f t="shared" si="49"/>
        <v/>
      </c>
      <c r="AX72" s="11" t="str">
        <f t="shared" ref="AX72:AX93" si="51">IF(AW72&lt;&gt;"",AW72&amp;" "&amp;$AD$1,"")</f>
        <v/>
      </c>
      <c r="AY72" s="11" t="str">
        <f t="shared" si="41"/>
        <v/>
      </c>
      <c r="AZ72" s="11" t="str">
        <f t="shared" si="42"/>
        <v/>
      </c>
      <c r="BA72" s="11" t="str">
        <f t="shared" ref="BA72:BA135" si="52">AT72&amp;" "&amp;AU72</f>
        <v/>
      </c>
      <c r="BB72" s="11" t="str">
        <f>IFERROR(IF(AW72="","",VLOOKUP(AW72,SUSS!R:S,2,FALSE)),AY72*SUSS!$M$2)</f>
        <v/>
      </c>
      <c r="BC72" s="11" t="str">
        <f t="shared" si="50"/>
        <v/>
      </c>
    </row>
    <row r="73" spans="1:55" ht="20.100000000000001" hidden="1" customHeight="1" thickBot="1">
      <c r="N73" s="3" t="s">
        <v>96</v>
      </c>
      <c r="O73" s="87">
        <v>10</v>
      </c>
      <c r="P73" s="91">
        <v>10017.02</v>
      </c>
      <c r="Q73" s="88" t="s">
        <v>97</v>
      </c>
      <c r="R73" s="88" t="s">
        <v>10</v>
      </c>
      <c r="S73" s="88" t="s">
        <v>10</v>
      </c>
      <c r="T73" s="87" t="s">
        <v>93</v>
      </c>
      <c r="U73" s="87" t="s">
        <v>85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/>
      </c>
      <c r="AU73" s="11" t="str">
        <f t="shared" si="47"/>
        <v/>
      </c>
      <c r="AV73" s="11" t="str">
        <f t="shared" si="48"/>
        <v/>
      </c>
      <c r="AW73" s="11" t="str">
        <f t="shared" si="49"/>
        <v/>
      </c>
      <c r="AX73" s="11" t="str">
        <f t="shared" si="51"/>
        <v/>
      </c>
      <c r="AY73" s="11" t="str">
        <f t="shared" si="41"/>
        <v/>
      </c>
      <c r="AZ73" s="11" t="str">
        <f t="shared" si="42"/>
        <v/>
      </c>
      <c r="BA73" s="11" t="str">
        <f t="shared" si="52"/>
        <v/>
      </c>
      <c r="BB73" s="11" t="str">
        <f>IFERROR(IF(AW73="","",VLOOKUP(AW73,SUSS!R:S,2,FALSE)),AY73*SUSS!$M$2)</f>
        <v/>
      </c>
      <c r="BC73" s="11" t="str">
        <f t="shared" si="50"/>
        <v/>
      </c>
    </row>
    <row r="74" spans="1:55" ht="20.100000000000001" hidden="1" customHeight="1" thickBot="1">
      <c r="N74" s="3" t="s">
        <v>96</v>
      </c>
      <c r="O74" s="87">
        <v>11</v>
      </c>
      <c r="P74" s="91">
        <v>12118.86</v>
      </c>
      <c r="Q74" s="88" t="s">
        <v>97</v>
      </c>
      <c r="R74" s="88" t="s">
        <v>10</v>
      </c>
      <c r="S74" s="88" t="s">
        <v>10</v>
      </c>
      <c r="T74" s="87" t="s">
        <v>93</v>
      </c>
      <c r="U74" s="87" t="s">
        <v>85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/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hidden="1" customHeight="1" thickBot="1">
      <c r="N75" s="3" t="s">
        <v>96</v>
      </c>
      <c r="O75" s="87">
        <v>12</v>
      </c>
      <c r="P75" s="91">
        <v>12118.86</v>
      </c>
      <c r="Q75" s="88" t="s">
        <v>97</v>
      </c>
      <c r="R75" s="88" t="s">
        <v>10</v>
      </c>
      <c r="S75" s="88" t="s">
        <v>10</v>
      </c>
      <c r="T75" s="87" t="s">
        <v>93</v>
      </c>
      <c r="U75" s="87" t="s">
        <v>85</v>
      </c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/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hidden="1" customHeight="1" thickBot="1">
      <c r="N76" s="3" t="s">
        <v>96</v>
      </c>
      <c r="O76" s="87">
        <v>13</v>
      </c>
      <c r="P76" s="91">
        <v>9551.6</v>
      </c>
      <c r="Q76" s="88" t="s">
        <v>97</v>
      </c>
      <c r="R76" s="88" t="s">
        <v>10</v>
      </c>
      <c r="S76" s="88" t="s">
        <v>10</v>
      </c>
      <c r="T76" s="87" t="s">
        <v>93</v>
      </c>
      <c r="U76" s="87" t="s">
        <v>85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/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hidden="1" customHeight="1" thickBot="1">
      <c r="N77" s="3" t="s">
        <v>96</v>
      </c>
      <c r="O77" s="87">
        <v>13</v>
      </c>
      <c r="P77" s="91">
        <v>2567.2600000000002</v>
      </c>
      <c r="Q77" s="88" t="s">
        <v>97</v>
      </c>
      <c r="R77" s="88" t="s">
        <v>10</v>
      </c>
      <c r="S77" s="88" t="s">
        <v>82</v>
      </c>
      <c r="T77" s="87" t="s">
        <v>93</v>
      </c>
      <c r="U77" s="87" t="s">
        <v>85</v>
      </c>
      <c r="AC77" s="11" t="str">
        <f t="shared" si="32"/>
        <v/>
      </c>
      <c r="AD77" s="11" t="str">
        <f t="shared" si="33"/>
        <v/>
      </c>
      <c r="AE77" s="11" t="str">
        <f t="shared" si="34"/>
        <v/>
      </c>
      <c r="AF77" s="11" t="str">
        <f t="shared" si="35"/>
        <v/>
      </c>
      <c r="AG77" s="11" t="str">
        <f t="shared" si="36"/>
        <v/>
      </c>
      <c r="AH77" s="11" t="str">
        <f t="shared" si="37"/>
        <v/>
      </c>
      <c r="AI77" s="11" t="str">
        <f t="shared" si="38"/>
        <v/>
      </c>
      <c r="AJ77" s="11" t="str">
        <f t="shared" si="39"/>
        <v/>
      </c>
      <c r="AK77" s="11" t="str">
        <f t="shared" si="40"/>
        <v/>
      </c>
      <c r="AN77" s="11" t="str">
        <f t="shared" si="43"/>
        <v/>
      </c>
      <c r="AO77" s="11" t="str">
        <f t="shared" si="44"/>
        <v/>
      </c>
      <c r="AP77" s="11" t="str">
        <f t="shared" si="45"/>
        <v/>
      </c>
      <c r="AT77" s="11" t="str">
        <f t="shared" si="46"/>
        <v/>
      </c>
      <c r="AU77" s="11" t="str">
        <f t="shared" si="47"/>
        <v/>
      </c>
      <c r="AV77" s="11" t="str">
        <f t="shared" si="48"/>
        <v/>
      </c>
      <c r="AW77" s="11" t="str">
        <f t="shared" si="49"/>
        <v/>
      </c>
      <c r="AX77" s="11" t="str">
        <f t="shared" si="51"/>
        <v/>
      </c>
      <c r="AY77" s="11" t="str">
        <f t="shared" si="41"/>
        <v/>
      </c>
      <c r="AZ77" s="11" t="str">
        <f t="shared" si="42"/>
        <v/>
      </c>
      <c r="BA77" s="11" t="str">
        <f t="shared" si="52"/>
        <v/>
      </c>
      <c r="BB77" s="11" t="str">
        <f>IFERROR(IF(AW77="","",VLOOKUP(AW77,SUSS!R:S,2,FALSE)),AY77*SUSS!$M$2)</f>
        <v/>
      </c>
      <c r="BC77" s="11" t="str">
        <f t="shared" si="50"/>
        <v/>
      </c>
    </row>
    <row r="78" spans="1:55" ht="20.100000000000001" hidden="1" customHeight="1" thickBot="1">
      <c r="N78" s="3" t="s">
        <v>96</v>
      </c>
      <c r="O78" s="87">
        <v>14</v>
      </c>
      <c r="P78" s="91">
        <v>1813.37</v>
      </c>
      <c r="Q78" s="88" t="s">
        <v>97</v>
      </c>
      <c r="R78" s="88" t="s">
        <v>10</v>
      </c>
      <c r="S78" s="88" t="s">
        <v>82</v>
      </c>
      <c r="T78" s="87" t="s">
        <v>93</v>
      </c>
      <c r="U78" s="87" t="s">
        <v>85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/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hidden="1" customHeight="1" thickBot="1">
      <c r="N79" s="3" t="s">
        <v>96</v>
      </c>
      <c r="O79" s="87">
        <v>14</v>
      </c>
      <c r="P79" s="91">
        <v>10305.49</v>
      </c>
      <c r="Q79" s="88" t="s">
        <v>97</v>
      </c>
      <c r="R79" s="88" t="s">
        <v>10</v>
      </c>
      <c r="S79" s="88" t="s">
        <v>10</v>
      </c>
      <c r="T79" s="87" t="s">
        <v>94</v>
      </c>
      <c r="U79" s="87" t="s">
        <v>85</v>
      </c>
      <c r="AC79" s="11" t="str">
        <f t="shared" si="32"/>
        <v/>
      </c>
      <c r="AD79" s="11" t="str">
        <f t="shared" si="33"/>
        <v/>
      </c>
      <c r="AE79" s="11" t="str">
        <f t="shared" si="34"/>
        <v/>
      </c>
      <c r="AF79" s="11" t="str">
        <f t="shared" si="35"/>
        <v/>
      </c>
      <c r="AG79" s="11" t="str">
        <f t="shared" si="36"/>
        <v/>
      </c>
      <c r="AH79" s="11" t="str">
        <f t="shared" si="37"/>
        <v/>
      </c>
      <c r="AI79" s="11" t="str">
        <f t="shared" si="38"/>
        <v/>
      </c>
      <c r="AJ79" s="11" t="str">
        <f t="shared" si="39"/>
        <v/>
      </c>
      <c r="AK79" s="11" t="str">
        <f t="shared" si="40"/>
        <v/>
      </c>
      <c r="AN79" s="11" t="str">
        <f t="shared" si="43"/>
        <v/>
      </c>
      <c r="AO79" s="11" t="str">
        <f t="shared" si="44"/>
        <v/>
      </c>
      <c r="AP79" s="11" t="str">
        <f t="shared" si="45"/>
        <v/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/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hidden="1" customHeight="1" thickBot="1">
      <c r="N80" s="3" t="s">
        <v>96</v>
      </c>
      <c r="O80" s="87">
        <v>15</v>
      </c>
      <c r="P80" s="91">
        <v>12118.86</v>
      </c>
      <c r="Q80" s="88" t="s">
        <v>97</v>
      </c>
      <c r="R80" s="88" t="s">
        <v>10</v>
      </c>
      <c r="S80" s="88" t="s">
        <v>10</v>
      </c>
      <c r="T80" s="87" t="s">
        <v>94</v>
      </c>
      <c r="U80" s="87" t="s">
        <v>85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/>
      </c>
      <c r="AU80" s="11" t="str">
        <f t="shared" si="47"/>
        <v/>
      </c>
      <c r="AV80" s="11" t="str">
        <f t="shared" si="48"/>
        <v/>
      </c>
      <c r="AW80" s="11" t="str">
        <f t="shared" si="49"/>
        <v/>
      </c>
      <c r="AX80" s="11" t="str">
        <f t="shared" si="51"/>
        <v/>
      </c>
      <c r="AY80" s="11" t="str">
        <f t="shared" si="41"/>
        <v/>
      </c>
      <c r="AZ80" s="11" t="str">
        <f t="shared" si="42"/>
        <v/>
      </c>
      <c r="BA80" s="11" t="str">
        <f t="shared" si="52"/>
        <v/>
      </c>
      <c r="BB80" s="11" t="str">
        <f>IFERROR(IF(AW80="","",VLOOKUP(AW80,SUSS!R:S,2,FALSE)),AY80*SUSS!$M$2)</f>
        <v/>
      </c>
      <c r="BC80" s="11" t="str">
        <f t="shared" si="50"/>
        <v/>
      </c>
    </row>
    <row r="81" spans="14:55" ht="20.100000000000001" hidden="1" customHeight="1" thickBot="1">
      <c r="N81" s="3" t="s">
        <v>96</v>
      </c>
      <c r="O81" s="87">
        <v>16</v>
      </c>
      <c r="P81" s="91">
        <v>12118.86</v>
      </c>
      <c r="Q81" s="88" t="s">
        <v>97</v>
      </c>
      <c r="R81" s="88" t="s">
        <v>10</v>
      </c>
      <c r="S81" s="88" t="s">
        <v>10</v>
      </c>
      <c r="T81" s="87" t="s">
        <v>94</v>
      </c>
      <c r="U81" s="87" t="s">
        <v>85</v>
      </c>
      <c r="AC81" s="11" t="str">
        <f t="shared" si="32"/>
        <v/>
      </c>
      <c r="AD81" s="11" t="str">
        <f t="shared" si="33"/>
        <v/>
      </c>
      <c r="AE81" s="11" t="str">
        <f t="shared" si="34"/>
        <v/>
      </c>
      <c r="AF81" s="11" t="str">
        <f t="shared" si="35"/>
        <v/>
      </c>
      <c r="AG81" s="11" t="str">
        <f t="shared" si="36"/>
        <v/>
      </c>
      <c r="AH81" s="11" t="str">
        <f t="shared" si="37"/>
        <v/>
      </c>
      <c r="AI81" s="11" t="str">
        <f t="shared" si="38"/>
        <v/>
      </c>
      <c r="AJ81" s="11" t="str">
        <f t="shared" si="39"/>
        <v/>
      </c>
      <c r="AK81" s="11" t="str">
        <f t="shared" si="40"/>
        <v/>
      </c>
      <c r="AN81" s="11" t="str">
        <f t="shared" si="43"/>
        <v/>
      </c>
      <c r="AO81" s="11" t="str">
        <f t="shared" si="44"/>
        <v/>
      </c>
      <c r="AP81" s="11" t="str">
        <f t="shared" si="45"/>
        <v/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/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4:55" ht="20.100000000000001" hidden="1" customHeight="1" thickBot="1">
      <c r="N82" s="3" t="s">
        <v>96</v>
      </c>
      <c r="O82" s="87">
        <v>17</v>
      </c>
      <c r="P82" s="91">
        <v>12118.86</v>
      </c>
      <c r="Q82" s="88" t="s">
        <v>97</v>
      </c>
      <c r="R82" s="88" t="s">
        <v>10</v>
      </c>
      <c r="S82" s="88" t="s">
        <v>10</v>
      </c>
      <c r="T82" s="87" t="s">
        <v>94</v>
      </c>
      <c r="U82" s="87" t="s">
        <v>85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/>
      </c>
      <c r="AU82" s="11" t="str">
        <f t="shared" si="47"/>
        <v/>
      </c>
      <c r="AV82" s="11" t="str">
        <f t="shared" si="48"/>
        <v/>
      </c>
      <c r="AW82" s="11" t="str">
        <f t="shared" si="49"/>
        <v/>
      </c>
      <c r="AX82" s="11" t="str">
        <f t="shared" si="51"/>
        <v/>
      </c>
      <c r="AY82" s="11" t="str">
        <f t="shared" si="41"/>
        <v/>
      </c>
      <c r="AZ82" s="11" t="str">
        <f t="shared" si="42"/>
        <v/>
      </c>
      <c r="BA82" s="11" t="str">
        <f t="shared" si="52"/>
        <v/>
      </c>
      <c r="BB82" s="11" t="str">
        <f>IFERROR(IF(AW82="","",VLOOKUP(AW82,SUSS!R:S,2,FALSE)),AY82*SUSS!$M$2)</f>
        <v/>
      </c>
      <c r="BC82" s="11" t="str">
        <f t="shared" si="50"/>
        <v/>
      </c>
    </row>
    <row r="83" spans="14:55" ht="20.100000000000001" hidden="1" customHeight="1" thickBot="1">
      <c r="N83" s="3" t="s">
        <v>96</v>
      </c>
      <c r="O83" s="87">
        <v>18</v>
      </c>
      <c r="P83" s="91">
        <v>12118.86</v>
      </c>
      <c r="Q83" s="88" t="s">
        <v>97</v>
      </c>
      <c r="R83" s="88" t="s">
        <v>10</v>
      </c>
      <c r="S83" s="88" t="s">
        <v>10</v>
      </c>
      <c r="T83" s="87" t="s">
        <v>94</v>
      </c>
      <c r="U83" s="87" t="s">
        <v>85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/>
      </c>
      <c r="AU83" s="11" t="str">
        <f t="shared" si="47"/>
        <v/>
      </c>
      <c r="AV83" s="11" t="str">
        <f t="shared" si="48"/>
        <v/>
      </c>
      <c r="AW83" s="11" t="str">
        <f t="shared" si="49"/>
        <v/>
      </c>
      <c r="AX83" s="11" t="str">
        <f t="shared" si="51"/>
        <v/>
      </c>
      <c r="AY83" s="11" t="str">
        <f t="shared" si="41"/>
        <v/>
      </c>
      <c r="AZ83" s="11" t="str">
        <f t="shared" si="42"/>
        <v/>
      </c>
      <c r="BA83" s="11" t="str">
        <f t="shared" si="52"/>
        <v/>
      </c>
      <c r="BB83" s="11" t="str">
        <f>IFERROR(IF(AW83="","",VLOOKUP(AW83,SUSS!R:S,2,FALSE)),AY83*SUSS!$M$2)</f>
        <v/>
      </c>
      <c r="BC83" s="11" t="str">
        <f t="shared" si="50"/>
        <v/>
      </c>
    </row>
    <row r="84" spans="14:55" ht="20.100000000000001" hidden="1" customHeight="1" thickBot="1">
      <c r="N84" s="3" t="s">
        <v>96</v>
      </c>
      <c r="O84" s="87">
        <v>19</v>
      </c>
      <c r="P84" s="91">
        <v>9131.23</v>
      </c>
      <c r="Q84" s="88" t="s">
        <v>97</v>
      </c>
      <c r="R84" s="88" t="s">
        <v>10</v>
      </c>
      <c r="S84" s="88" t="s">
        <v>10</v>
      </c>
      <c r="T84" s="87" t="s">
        <v>94</v>
      </c>
      <c r="U84" s="87" t="s">
        <v>85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/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4:55" ht="20.100000000000001" hidden="1" customHeight="1" thickBot="1">
      <c r="N85" s="3" t="s">
        <v>96</v>
      </c>
      <c r="O85" s="87">
        <v>19</v>
      </c>
      <c r="P85" s="91">
        <v>2987.63</v>
      </c>
      <c r="Q85" s="88" t="s">
        <v>97</v>
      </c>
      <c r="R85" s="88" t="s">
        <v>10</v>
      </c>
      <c r="S85" s="88" t="s">
        <v>82</v>
      </c>
      <c r="T85" s="87" t="s">
        <v>94</v>
      </c>
      <c r="U85" s="87" t="s">
        <v>85</v>
      </c>
      <c r="AC85" s="11" t="str">
        <f t="shared" si="32"/>
        <v/>
      </c>
      <c r="AD85" s="11" t="str">
        <f t="shared" si="33"/>
        <v/>
      </c>
      <c r="AE85" s="11" t="str">
        <f t="shared" si="34"/>
        <v/>
      </c>
      <c r="AF85" s="11" t="str">
        <f t="shared" si="35"/>
        <v/>
      </c>
      <c r="AG85" s="11" t="str">
        <f t="shared" si="36"/>
        <v/>
      </c>
      <c r="AH85" s="11" t="str">
        <f t="shared" si="37"/>
        <v/>
      </c>
      <c r="AI85" s="11" t="str">
        <f t="shared" si="38"/>
        <v/>
      </c>
      <c r="AJ85" s="11" t="str">
        <f t="shared" si="39"/>
        <v/>
      </c>
      <c r="AK85" s="11" t="str">
        <f t="shared" si="40"/>
        <v/>
      </c>
      <c r="AN85" s="11" t="str">
        <f t="shared" si="43"/>
        <v/>
      </c>
      <c r="AO85" s="11" t="str">
        <f t="shared" si="44"/>
        <v/>
      </c>
      <c r="AP85" s="11" t="str">
        <f t="shared" si="45"/>
        <v/>
      </c>
      <c r="AT85" s="11" t="str">
        <f t="shared" si="46"/>
        <v/>
      </c>
      <c r="AU85" s="11" t="str">
        <f t="shared" si="47"/>
        <v/>
      </c>
      <c r="AV85" s="11" t="str">
        <f t="shared" si="48"/>
        <v/>
      </c>
      <c r="AW85" s="11" t="str">
        <f t="shared" si="49"/>
        <v/>
      </c>
      <c r="AX85" s="11" t="str">
        <f t="shared" si="51"/>
        <v/>
      </c>
      <c r="AY85" s="11" t="str">
        <f t="shared" si="41"/>
        <v/>
      </c>
      <c r="AZ85" s="11" t="str">
        <f t="shared" si="42"/>
        <v/>
      </c>
      <c r="BA85" s="11" t="str">
        <f t="shared" si="52"/>
        <v/>
      </c>
      <c r="BB85" s="11" t="str">
        <f>IFERROR(IF(AW85="","",VLOOKUP(AW85,SUSS!R:S,2,FALSE)),AY85*SUSS!$M$2)</f>
        <v/>
      </c>
      <c r="BC85" s="11" t="str">
        <f t="shared" si="50"/>
        <v/>
      </c>
    </row>
    <row r="86" spans="14:55" ht="20.100000000000001" hidden="1" customHeight="1" thickBot="1">
      <c r="N86" s="3" t="s">
        <v>96</v>
      </c>
      <c r="O86" s="87">
        <v>20</v>
      </c>
      <c r="P86" s="91">
        <v>3803.59</v>
      </c>
      <c r="Q86" s="88" t="s">
        <v>97</v>
      </c>
      <c r="R86" s="88" t="s">
        <v>10</v>
      </c>
      <c r="S86" s="88" t="s">
        <v>82</v>
      </c>
      <c r="T86" s="87" t="s">
        <v>94</v>
      </c>
      <c r="U86" s="87" t="s">
        <v>85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/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4:55" ht="20.100000000000001" hidden="1" customHeight="1" thickBot="1">
      <c r="N87" s="3" t="s">
        <v>96</v>
      </c>
      <c r="O87" s="87">
        <v>20</v>
      </c>
      <c r="P87" s="91">
        <v>8315.27</v>
      </c>
      <c r="Q87" s="88" t="s">
        <v>97</v>
      </c>
      <c r="R87" s="88" t="s">
        <v>10</v>
      </c>
      <c r="S87" s="88" t="s">
        <v>10</v>
      </c>
      <c r="T87" s="87" t="s">
        <v>95</v>
      </c>
      <c r="U87" s="87" t="s">
        <v>85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/>
      </c>
      <c r="AU87" s="11" t="str">
        <f t="shared" si="47"/>
        <v/>
      </c>
      <c r="AV87" s="11" t="str">
        <f t="shared" si="48"/>
        <v/>
      </c>
      <c r="AW87" s="11" t="str">
        <f t="shared" si="49"/>
        <v/>
      </c>
      <c r="AX87" s="11" t="str">
        <f t="shared" si="51"/>
        <v/>
      </c>
      <c r="AY87" s="11" t="str">
        <f t="shared" si="41"/>
        <v/>
      </c>
      <c r="AZ87" s="11" t="str">
        <f t="shared" si="42"/>
        <v/>
      </c>
      <c r="BA87" s="11" t="str">
        <f t="shared" si="52"/>
        <v/>
      </c>
      <c r="BB87" s="11" t="str">
        <f>IFERROR(IF(AW87="","",VLOOKUP(AW87,SUSS!R:S,2,FALSE)),AY87*SUSS!$M$2)</f>
        <v/>
      </c>
      <c r="BC87" s="11" t="str">
        <f t="shared" si="50"/>
        <v/>
      </c>
    </row>
    <row r="88" spans="14:55" ht="20.100000000000001" hidden="1" customHeight="1" thickBot="1">
      <c r="N88" s="3" t="s">
        <v>96</v>
      </c>
      <c r="O88" s="87">
        <v>21</v>
      </c>
      <c r="P88" s="91">
        <v>12118.86</v>
      </c>
      <c r="Q88" s="88" t="s">
        <v>97</v>
      </c>
      <c r="R88" s="88" t="s">
        <v>10</v>
      </c>
      <c r="S88" s="88" t="s">
        <v>10</v>
      </c>
      <c r="T88" s="87" t="s">
        <v>95</v>
      </c>
      <c r="U88" s="87" t="s">
        <v>85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/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4:55" ht="20.100000000000001" hidden="1" customHeight="1" thickBot="1">
      <c r="N89" s="3" t="s">
        <v>96</v>
      </c>
      <c r="O89" s="87">
        <v>22</v>
      </c>
      <c r="P89" s="91">
        <v>12118.86</v>
      </c>
      <c r="Q89" s="88" t="s">
        <v>97</v>
      </c>
      <c r="R89" s="88" t="s">
        <v>10</v>
      </c>
      <c r="S89" s="88" t="s">
        <v>10</v>
      </c>
      <c r="T89" s="87" t="s">
        <v>95</v>
      </c>
      <c r="U89" s="87" t="s">
        <v>85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/>
      </c>
      <c r="AU89" s="11" t="str">
        <f t="shared" si="47"/>
        <v/>
      </c>
      <c r="AV89" s="11" t="str">
        <f t="shared" si="48"/>
        <v/>
      </c>
      <c r="AW89" s="11" t="str">
        <f t="shared" si="49"/>
        <v/>
      </c>
      <c r="AX89" s="11" t="str">
        <f t="shared" si="51"/>
        <v/>
      </c>
      <c r="AY89" s="11" t="str">
        <f t="shared" si="41"/>
        <v/>
      </c>
      <c r="AZ89" s="11" t="str">
        <f t="shared" si="42"/>
        <v/>
      </c>
      <c r="BA89" s="11" t="str">
        <f t="shared" si="52"/>
        <v/>
      </c>
      <c r="BB89" s="11" t="str">
        <f>IFERROR(IF(AW89="","",VLOOKUP(AW89,SUSS!R:S,2,FALSE)),AY89*SUSS!$M$2)</f>
        <v/>
      </c>
      <c r="BC89" s="11" t="str">
        <f t="shared" si="50"/>
        <v/>
      </c>
    </row>
    <row r="90" spans="14:55" ht="20.100000000000001" hidden="1" customHeight="1" thickBot="1">
      <c r="N90" s="3" t="s">
        <v>96</v>
      </c>
      <c r="O90" s="87">
        <v>23</v>
      </c>
      <c r="P90" s="91">
        <v>12118.86</v>
      </c>
      <c r="Q90" s="88" t="s">
        <v>97</v>
      </c>
      <c r="R90" s="88" t="s">
        <v>10</v>
      </c>
      <c r="S90" s="88" t="s">
        <v>10</v>
      </c>
      <c r="T90" s="87" t="s">
        <v>95</v>
      </c>
      <c r="U90" s="87" t="s">
        <v>85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/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4:55" ht="20.100000000000001" hidden="1" customHeight="1" thickBot="1">
      <c r="N91" s="3" t="s">
        <v>96</v>
      </c>
      <c r="O91" s="87">
        <v>24</v>
      </c>
      <c r="P91" s="91">
        <v>12118.86</v>
      </c>
      <c r="Q91" s="88" t="s">
        <v>97</v>
      </c>
      <c r="R91" s="88" t="s">
        <v>10</v>
      </c>
      <c r="S91" s="88" t="s">
        <v>10</v>
      </c>
      <c r="T91" s="87" t="s">
        <v>95</v>
      </c>
      <c r="U91" s="87" t="s">
        <v>85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/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4:55" ht="20.100000000000001" hidden="1" customHeight="1" thickBot="1">
      <c r="N92" s="3" t="s">
        <v>96</v>
      </c>
      <c r="O92" s="87">
        <v>25</v>
      </c>
      <c r="P92" s="91">
        <v>12118.86</v>
      </c>
      <c r="Q92" s="88" t="s">
        <v>97</v>
      </c>
      <c r="R92" s="88" t="s">
        <v>10</v>
      </c>
      <c r="S92" s="88" t="s">
        <v>10</v>
      </c>
      <c r="T92" s="87" t="s">
        <v>95</v>
      </c>
      <c r="U92" s="87" t="s">
        <v>85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/>
      </c>
      <c r="AU92" s="11" t="str">
        <f t="shared" si="47"/>
        <v/>
      </c>
      <c r="AV92" s="11" t="str">
        <f t="shared" si="48"/>
        <v/>
      </c>
      <c r="AW92" s="11" t="str">
        <f t="shared" si="49"/>
        <v/>
      </c>
      <c r="AX92" s="11" t="str">
        <f t="shared" si="51"/>
        <v/>
      </c>
      <c r="AY92" s="11" t="str">
        <f t="shared" si="41"/>
        <v/>
      </c>
      <c r="AZ92" s="11" t="str">
        <f t="shared" si="42"/>
        <v/>
      </c>
      <c r="BA92" s="11" t="str">
        <f t="shared" si="52"/>
        <v/>
      </c>
      <c r="BB92" s="11" t="str">
        <f>IFERROR(IF(AW92="","",VLOOKUP(AW92,SUSS!R:S,2,FALSE)),AY92*SUSS!$M$2)</f>
        <v/>
      </c>
      <c r="BC92" s="11" t="str">
        <f t="shared" si="50"/>
        <v/>
      </c>
    </row>
    <row r="93" spans="14:55" ht="20.100000000000001" hidden="1" customHeight="1" thickBot="1">
      <c r="N93" s="3" t="s">
        <v>96</v>
      </c>
      <c r="O93" s="87">
        <v>26</v>
      </c>
      <c r="P93" s="91">
        <v>12118.86</v>
      </c>
      <c r="Q93" s="88" t="s">
        <v>97</v>
      </c>
      <c r="R93" s="88" t="s">
        <v>10</v>
      </c>
      <c r="S93" s="88" t="s">
        <v>10</v>
      </c>
      <c r="T93" s="87" t="s">
        <v>95</v>
      </c>
      <c r="U93" s="87" t="s">
        <v>85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/>
      </c>
      <c r="AU93" s="11" t="str">
        <f t="shared" si="47"/>
        <v/>
      </c>
      <c r="AV93" s="11" t="str">
        <f t="shared" si="48"/>
        <v/>
      </c>
      <c r="AW93" s="11" t="str">
        <f t="shared" si="49"/>
        <v/>
      </c>
      <c r="AX93" s="11" t="str">
        <f t="shared" si="51"/>
        <v/>
      </c>
      <c r="AY93" s="11" t="str">
        <f t="shared" si="41"/>
        <v/>
      </c>
      <c r="AZ93" s="11" t="str">
        <f t="shared" si="42"/>
        <v/>
      </c>
      <c r="BA93" s="11" t="str">
        <f t="shared" si="52"/>
        <v/>
      </c>
      <c r="BB93" s="11" t="str">
        <f>IFERROR(IF(AW93="","",VLOOKUP(AW93,SUSS!R:S,2,FALSE)),AY93*SUSS!$M$2)</f>
        <v/>
      </c>
      <c r="BC93" s="11" t="str">
        <f t="shared" si="50"/>
        <v/>
      </c>
    </row>
    <row r="94" spans="14:55" ht="20.100000000000001" hidden="1" customHeight="1" thickBot="1">
      <c r="N94" s="3" t="s">
        <v>96</v>
      </c>
      <c r="O94" s="87">
        <v>27</v>
      </c>
      <c r="P94" s="91">
        <v>12118.86</v>
      </c>
      <c r="Q94" s="88" t="s">
        <v>97</v>
      </c>
      <c r="R94" s="88" t="s">
        <v>10</v>
      </c>
      <c r="S94" s="88" t="s">
        <v>10</v>
      </c>
      <c r="T94" s="87" t="s">
        <v>95</v>
      </c>
      <c r="U94" s="87" t="s">
        <v>85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/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4:55" ht="20.100000000000001" hidden="1" customHeight="1" thickBot="1">
      <c r="N95" s="3" t="s">
        <v>96</v>
      </c>
      <c r="O95" s="87">
        <v>28</v>
      </c>
      <c r="P95" s="91">
        <v>12118.86</v>
      </c>
      <c r="Q95" s="88" t="s">
        <v>97</v>
      </c>
      <c r="R95" s="88" t="s">
        <v>10</v>
      </c>
      <c r="S95" s="88" t="s">
        <v>10</v>
      </c>
      <c r="T95" s="87" t="s">
        <v>95</v>
      </c>
      <c r="U95" s="87" t="s">
        <v>85</v>
      </c>
      <c r="AC95" s="11" t="str">
        <f t="shared" si="53"/>
        <v/>
      </c>
      <c r="AD95" s="11" t="str">
        <f t="shared" si="54"/>
        <v/>
      </c>
      <c r="AE95" s="11" t="str">
        <f t="shared" si="55"/>
        <v/>
      </c>
      <c r="AF95" s="11" t="str">
        <f t="shared" si="56"/>
        <v/>
      </c>
      <c r="AG95" s="11" t="str">
        <f t="shared" si="57"/>
        <v/>
      </c>
      <c r="AH95" s="11" t="str">
        <f t="shared" si="58"/>
        <v/>
      </c>
      <c r="AI95" s="11" t="str">
        <f t="shared" si="59"/>
        <v/>
      </c>
      <c r="AJ95" s="11" t="str">
        <f t="shared" si="60"/>
        <v/>
      </c>
      <c r="AK95" s="11" t="str">
        <f t="shared" si="61"/>
        <v/>
      </c>
      <c r="AN95" s="11" t="str">
        <f t="shared" si="62"/>
        <v/>
      </c>
      <c r="AO95" s="11" t="str">
        <f t="shared" si="63"/>
        <v/>
      </c>
      <c r="AP95" s="11" t="str">
        <f t="shared" si="64"/>
        <v/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/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4:55" ht="20.100000000000001" hidden="1" customHeight="1" thickBot="1">
      <c r="N96" s="3" t="s">
        <v>96</v>
      </c>
      <c r="O96" s="87">
        <v>29</v>
      </c>
      <c r="P96" s="91">
        <v>12118.86</v>
      </c>
      <c r="Q96" s="88" t="s">
        <v>97</v>
      </c>
      <c r="R96" s="88" t="s">
        <v>10</v>
      </c>
      <c r="S96" s="88" t="s">
        <v>10</v>
      </c>
      <c r="T96" s="87" t="s">
        <v>95</v>
      </c>
      <c r="U96" s="87" t="s">
        <v>85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/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4:55" ht="20.100000000000001" hidden="1" customHeight="1" thickBot="1">
      <c r="N97" s="3" t="s">
        <v>96</v>
      </c>
      <c r="O97" s="87">
        <v>30</v>
      </c>
      <c r="P97" s="90">
        <v>558.02</v>
      </c>
      <c r="Q97" s="88" t="s">
        <v>97</v>
      </c>
      <c r="R97" s="88" t="s">
        <v>10</v>
      </c>
      <c r="S97" s="88" t="s">
        <v>10</v>
      </c>
      <c r="T97" s="87" t="s">
        <v>95</v>
      </c>
      <c r="U97" s="87" t="s">
        <v>85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/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4:55" ht="20.100000000000001" hidden="1" customHeight="1" thickBot="1">
      <c r="N98" s="3" t="s">
        <v>96</v>
      </c>
      <c r="O98" s="87">
        <v>30</v>
      </c>
      <c r="P98" s="91">
        <v>11560.78</v>
      </c>
      <c r="Q98" s="88" t="s">
        <v>97</v>
      </c>
      <c r="R98" s="88" t="s">
        <v>10</v>
      </c>
      <c r="S98" s="88" t="s">
        <v>82</v>
      </c>
      <c r="T98" s="87" t="s">
        <v>95</v>
      </c>
      <c r="U98" s="87" t="s">
        <v>85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/>
      </c>
      <c r="AU98" s="11" t="str">
        <f t="shared" si="66"/>
        <v/>
      </c>
      <c r="AV98" s="11" t="str">
        <f t="shared" si="67"/>
        <v/>
      </c>
      <c r="AW98" s="11" t="str">
        <f t="shared" si="68"/>
        <v/>
      </c>
      <c r="AX98" s="11" t="str">
        <f t="shared" si="69"/>
        <v/>
      </c>
      <c r="AY98" s="11" t="str">
        <f t="shared" si="41"/>
        <v/>
      </c>
      <c r="AZ98" s="11" t="str">
        <f t="shared" si="70"/>
        <v/>
      </c>
      <c r="BA98" s="11" t="str">
        <f t="shared" si="52"/>
        <v/>
      </c>
      <c r="BB98" s="11" t="str">
        <f>IFERROR(IF(AW98="","",VLOOKUP(AW98,SUSS!R:S,2,FALSE)),AY98*SUSS!$M$2)</f>
        <v/>
      </c>
      <c r="BC98" s="11" t="str">
        <f t="shared" si="50"/>
        <v/>
      </c>
    </row>
    <row r="99" spans="14:55" ht="20.100000000000001" hidden="1" customHeight="1"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/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4:55" ht="20.100000000000001" hidden="1" customHeight="1" thickBot="1">
      <c r="N100" s="3" t="s">
        <v>98</v>
      </c>
      <c r="O100" s="103" t="s">
        <v>17</v>
      </c>
      <c r="P100"/>
      <c r="Q100"/>
      <c r="R100"/>
      <c r="S100"/>
      <c r="T100"/>
      <c r="U100"/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/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4:55" ht="20.100000000000001" hidden="1" customHeight="1" thickBot="1">
      <c r="N101" s="3" t="s">
        <v>98</v>
      </c>
      <c r="O101" s="86" t="s">
        <v>13</v>
      </c>
      <c r="P101" s="86" t="s">
        <v>14</v>
      </c>
      <c r="Q101" s="86" t="s">
        <v>3</v>
      </c>
      <c r="R101" s="86" t="s">
        <v>4</v>
      </c>
      <c r="S101" s="86" t="s">
        <v>5</v>
      </c>
      <c r="T101" s="86" t="s">
        <v>15</v>
      </c>
      <c r="U101" s="86" t="s">
        <v>16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/>
      </c>
      <c r="AU101" s="11" t="str">
        <f t="shared" si="66"/>
        <v/>
      </c>
      <c r="AV101" s="11" t="str">
        <f t="shared" si="67"/>
        <v/>
      </c>
      <c r="AW101" s="11" t="str">
        <f t="shared" si="68"/>
        <v/>
      </c>
      <c r="AX101" s="11" t="str">
        <f t="shared" si="69"/>
        <v/>
      </c>
      <c r="AY101" s="11" t="str">
        <f t="shared" si="41"/>
        <v/>
      </c>
      <c r="AZ101" s="11" t="str">
        <f t="shared" si="70"/>
        <v/>
      </c>
      <c r="BA101" s="11" t="str">
        <f t="shared" si="52"/>
        <v/>
      </c>
      <c r="BB101" s="11" t="str">
        <f>IFERROR(IF(AW101="","",VLOOKUP(AW101,SUSS!R:S,2,FALSE)),AY101*SUSS!$M$2)</f>
        <v/>
      </c>
      <c r="BC101" s="11" t="str">
        <f t="shared" si="50"/>
        <v/>
      </c>
    </row>
    <row r="102" spans="14:55" ht="20.100000000000001" hidden="1" customHeight="1" thickBot="1">
      <c r="N102" s="3" t="s">
        <v>98</v>
      </c>
      <c r="O102" s="81">
        <v>1</v>
      </c>
      <c r="P102" s="84">
        <v>38979.72</v>
      </c>
      <c r="Q102" s="82" t="s">
        <v>11</v>
      </c>
      <c r="R102" s="82" t="s">
        <v>90</v>
      </c>
      <c r="S102" s="82" t="s">
        <v>10</v>
      </c>
      <c r="T102" s="81" t="s">
        <v>94</v>
      </c>
      <c r="U102" s="81" t="s">
        <v>85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>O702873</v>
      </c>
      <c r="AU102" s="11">
        <f t="shared" si="66"/>
        <v>1</v>
      </c>
      <c r="AV102" s="11">
        <f t="shared" si="67"/>
        <v>38979.72</v>
      </c>
      <c r="AW102" s="11" t="str">
        <f t="shared" si="68"/>
        <v>2020/5</v>
      </c>
      <c r="AX102" s="11" t="str">
        <f t="shared" si="69"/>
        <v>2020/5 Contribuciones Seg. Social</v>
      </c>
      <c r="AY102" s="11">
        <f t="shared" si="41"/>
        <v>30397.279999999999</v>
      </c>
      <c r="AZ102" s="11">
        <f t="shared" si="70"/>
        <v>1.2823423674749848</v>
      </c>
      <c r="BA102" s="11" t="str">
        <f t="shared" si="52"/>
        <v>O702873 1</v>
      </c>
      <c r="BB102" s="11">
        <f>IFERROR(IF(AW102="","",VLOOKUP(AW102,SUSS!R:S,2,FALSE)),AY102*SUSS!$M$2)</f>
        <v>3647.6735999999996</v>
      </c>
      <c r="BC102" s="11">
        <f t="shared" si="50"/>
        <v>4677.5663999999997</v>
      </c>
    </row>
    <row r="103" spans="14:55" ht="20.100000000000001" hidden="1" customHeight="1" thickBot="1">
      <c r="N103" s="3" t="s">
        <v>98</v>
      </c>
      <c r="O103" s="87">
        <v>1</v>
      </c>
      <c r="P103" s="91">
        <v>8643.75</v>
      </c>
      <c r="Q103" s="88" t="s">
        <v>11</v>
      </c>
      <c r="R103" s="88" t="s">
        <v>90</v>
      </c>
      <c r="S103" s="88" t="s">
        <v>82</v>
      </c>
      <c r="T103" s="87" t="s">
        <v>94</v>
      </c>
      <c r="U103" s="87" t="s">
        <v>85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>O702873</v>
      </c>
      <c r="AU103" s="11">
        <f t="shared" si="66"/>
        <v>1</v>
      </c>
      <c r="AV103" s="11">
        <f t="shared" si="67"/>
        <v>8643.75</v>
      </c>
      <c r="AW103" s="11" t="str">
        <f t="shared" si="68"/>
        <v>2020/5</v>
      </c>
      <c r="AX103" s="11" t="str">
        <f t="shared" si="69"/>
        <v>2020/5 Contribuciones Seg. Social</v>
      </c>
      <c r="AY103" s="11">
        <f t="shared" si="41"/>
        <v>30397.279999999999</v>
      </c>
      <c r="AZ103" s="11">
        <f t="shared" si="70"/>
        <v>0.28435932425532812</v>
      </c>
      <c r="BA103" s="11" t="str">
        <f t="shared" si="52"/>
        <v>O702873 1</v>
      </c>
      <c r="BB103" s="11">
        <f>IFERROR(IF(AW103="","",VLOOKUP(AW103,SUSS!R:S,2,FALSE)),AY103*SUSS!$M$2)</f>
        <v>3647.6735999999996</v>
      </c>
      <c r="BC103" s="11">
        <f t="shared" si="50"/>
        <v>1037.25</v>
      </c>
    </row>
    <row r="104" spans="14:55" ht="20.100000000000001" hidden="1" customHeight="1" thickBot="1">
      <c r="N104" s="3" t="s">
        <v>98</v>
      </c>
      <c r="O104" s="87">
        <v>1</v>
      </c>
      <c r="P104" s="91">
        <v>73982.03</v>
      </c>
      <c r="Q104" s="88" t="s">
        <v>97</v>
      </c>
      <c r="R104" s="88" t="s">
        <v>10</v>
      </c>
      <c r="S104" s="88" t="s">
        <v>10</v>
      </c>
      <c r="T104" s="87" t="s">
        <v>99</v>
      </c>
      <c r="U104" s="87" t="s">
        <v>85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/>
      </c>
      <c r="AU104" s="11" t="str">
        <f t="shared" si="66"/>
        <v/>
      </c>
      <c r="AV104" s="11" t="str">
        <f t="shared" si="67"/>
        <v/>
      </c>
      <c r="AW104" s="11" t="str">
        <f t="shared" si="68"/>
        <v/>
      </c>
      <c r="AX104" s="11" t="str">
        <f t="shared" si="69"/>
        <v/>
      </c>
      <c r="AY104" s="11" t="str">
        <f t="shared" si="41"/>
        <v/>
      </c>
      <c r="AZ104" s="11" t="str">
        <f t="shared" si="70"/>
        <v/>
      </c>
      <c r="BA104" s="11" t="str">
        <f t="shared" si="52"/>
        <v/>
      </c>
      <c r="BB104" s="11" t="str">
        <f>IFERROR(IF(AW104="","",VLOOKUP(AW104,SUSS!R:S,2,FALSE)),AY104*SUSS!$M$2)</f>
        <v/>
      </c>
      <c r="BC104" s="11" t="str">
        <f t="shared" si="50"/>
        <v/>
      </c>
    </row>
    <row r="105" spans="14:55" ht="20.100000000000001" hidden="1" customHeight="1" thickBot="1">
      <c r="N105" s="3" t="s">
        <v>98</v>
      </c>
      <c r="O105" s="87">
        <v>1</v>
      </c>
      <c r="P105" s="91">
        <v>49199.53</v>
      </c>
      <c r="Q105" s="88" t="s">
        <v>11</v>
      </c>
      <c r="R105" s="88" t="s">
        <v>10</v>
      </c>
      <c r="S105" s="88" t="s">
        <v>10</v>
      </c>
      <c r="T105" s="87" t="s">
        <v>99</v>
      </c>
      <c r="U105" s="87" t="s">
        <v>85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>O702873</v>
      </c>
      <c r="AU105" s="11">
        <f t="shared" si="66"/>
        <v>1</v>
      </c>
      <c r="AV105" s="11">
        <f t="shared" si="67"/>
        <v>49199.53</v>
      </c>
      <c r="AW105" s="11" t="str">
        <f t="shared" si="68"/>
        <v>2020/7</v>
      </c>
      <c r="AX105" s="11" t="str">
        <f t="shared" si="69"/>
        <v>2020/7 Contribuciones Seg. Social</v>
      </c>
      <c r="AY105" s="11">
        <f t="shared" si="41"/>
        <v>75803.34</v>
      </c>
      <c r="AZ105" s="11">
        <f t="shared" si="70"/>
        <v>0.64904171768684604</v>
      </c>
      <c r="BA105" s="11" t="str">
        <f t="shared" si="52"/>
        <v>O702873 1</v>
      </c>
      <c r="BB105" s="11">
        <f>IFERROR(IF(AW105="","",VLOOKUP(AW105,SUSS!R:S,2,FALSE)),AY105*SUSS!$M$2)</f>
        <v>9096.4007999999994</v>
      </c>
      <c r="BC105" s="11">
        <f t="shared" si="50"/>
        <v>5903.9436000000005</v>
      </c>
    </row>
    <row r="106" spans="14:55" ht="20.100000000000001" hidden="1" customHeight="1" thickBot="1">
      <c r="N106" s="3" t="s">
        <v>98</v>
      </c>
      <c r="O106" s="87">
        <v>1</v>
      </c>
      <c r="P106" s="91">
        <v>13871.58</v>
      </c>
      <c r="Q106" s="88" t="s">
        <v>97</v>
      </c>
      <c r="R106" s="88" t="s">
        <v>10</v>
      </c>
      <c r="S106" s="88" t="s">
        <v>82</v>
      </c>
      <c r="T106" s="87" t="s">
        <v>99</v>
      </c>
      <c r="U106" s="87" t="s">
        <v>85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/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4:55" ht="20.100000000000001" hidden="1" customHeight="1" thickBot="1">
      <c r="N107" s="3" t="s">
        <v>98</v>
      </c>
      <c r="O107" s="87">
        <v>2</v>
      </c>
      <c r="P107" s="91">
        <v>26603.81</v>
      </c>
      <c r="Q107" s="88" t="s">
        <v>11</v>
      </c>
      <c r="R107" s="88" t="s">
        <v>10</v>
      </c>
      <c r="S107" s="88" t="s">
        <v>10</v>
      </c>
      <c r="T107" s="87" t="s">
        <v>99</v>
      </c>
      <c r="U107" s="87" t="s">
        <v>85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O702873</v>
      </c>
      <c r="AU107" s="11">
        <f t="shared" si="66"/>
        <v>2</v>
      </c>
      <c r="AV107" s="11">
        <f t="shared" si="67"/>
        <v>26603.81</v>
      </c>
      <c r="AW107" s="11" t="str">
        <f t="shared" si="68"/>
        <v>2020/7</v>
      </c>
      <c r="AX107" s="11" t="str">
        <f t="shared" si="69"/>
        <v>2020/7 Contribuciones Seg. Social</v>
      </c>
      <c r="AY107" s="11">
        <f t="shared" si="41"/>
        <v>75803.34</v>
      </c>
      <c r="AZ107" s="11">
        <f t="shared" si="70"/>
        <v>0.35095828231315407</v>
      </c>
      <c r="BA107" s="11" t="str">
        <f t="shared" si="52"/>
        <v>O702873 2</v>
      </c>
      <c r="BB107" s="11">
        <f>IFERROR(IF(AW107="","",VLOOKUP(AW107,SUSS!R:S,2,FALSE)),AY107*SUSS!$M$2)</f>
        <v>9096.4007999999994</v>
      </c>
      <c r="BC107" s="11">
        <f t="shared" si="50"/>
        <v>3192.4572000000003</v>
      </c>
    </row>
    <row r="108" spans="14:55" ht="20.100000000000001" hidden="1" customHeight="1" thickBot="1">
      <c r="N108" s="3" t="s">
        <v>98</v>
      </c>
      <c r="O108" s="87">
        <v>2</v>
      </c>
      <c r="P108" s="91">
        <v>16948.87</v>
      </c>
      <c r="Q108" s="88" t="s">
        <v>11</v>
      </c>
      <c r="R108" s="88" t="s">
        <v>10</v>
      </c>
      <c r="S108" s="88" t="s">
        <v>82</v>
      </c>
      <c r="T108" s="87" t="s">
        <v>99</v>
      </c>
      <c r="U108" s="87" t="s">
        <v>85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>O702873</v>
      </c>
      <c r="AU108" s="11">
        <f t="shared" si="66"/>
        <v>2</v>
      </c>
      <c r="AV108" s="11">
        <f t="shared" si="67"/>
        <v>16948.87</v>
      </c>
      <c r="AW108" s="11" t="str">
        <f t="shared" si="68"/>
        <v>2020/7</v>
      </c>
      <c r="AX108" s="11" t="str">
        <f t="shared" si="69"/>
        <v>2020/7 Contribuciones Seg. Social</v>
      </c>
      <c r="AY108" s="11">
        <f t="shared" si="41"/>
        <v>75803.34</v>
      </c>
      <c r="AZ108" s="11">
        <f t="shared" si="70"/>
        <v>0.22359001595444211</v>
      </c>
      <c r="BA108" s="11" t="str">
        <f t="shared" si="52"/>
        <v>O702873 2</v>
      </c>
      <c r="BB108" s="11">
        <f>IFERROR(IF(AW108="","",VLOOKUP(AW108,SUSS!R:S,2,FALSE)),AY108*SUSS!$M$2)</f>
        <v>9096.4007999999994</v>
      </c>
      <c r="BC108" s="11">
        <f t="shared" si="50"/>
        <v>2033.8643999999999</v>
      </c>
    </row>
    <row r="109" spans="14:55" ht="20.100000000000001" hidden="1" customHeight="1" thickBot="1">
      <c r="N109" s="3" t="s">
        <v>98</v>
      </c>
      <c r="O109" s="87">
        <v>2</v>
      </c>
      <c r="P109" s="91">
        <v>2670.06</v>
      </c>
      <c r="Q109" s="88" t="s">
        <v>97</v>
      </c>
      <c r="R109" s="88" t="s">
        <v>10</v>
      </c>
      <c r="S109" s="88" t="s">
        <v>82</v>
      </c>
      <c r="T109" s="87" t="s">
        <v>99</v>
      </c>
      <c r="U109" s="87" t="s">
        <v>85</v>
      </c>
      <c r="AC109" s="11" t="str">
        <f t="shared" si="53"/>
        <v/>
      </c>
      <c r="AD109" s="11" t="str">
        <f t="shared" si="54"/>
        <v/>
      </c>
      <c r="AE109" s="11" t="str">
        <f t="shared" si="55"/>
        <v/>
      </c>
      <c r="AF109" s="11" t="str">
        <f t="shared" si="56"/>
        <v/>
      </c>
      <c r="AG109" s="11" t="str">
        <f t="shared" si="57"/>
        <v/>
      </c>
      <c r="AH109" s="11" t="str">
        <f t="shared" si="58"/>
        <v/>
      </c>
      <c r="AI109" s="11" t="str">
        <f t="shared" si="59"/>
        <v/>
      </c>
      <c r="AJ109" s="11" t="str">
        <f t="shared" si="60"/>
        <v/>
      </c>
      <c r="AK109" s="11" t="str">
        <f t="shared" si="61"/>
        <v/>
      </c>
      <c r="AN109" s="11" t="str">
        <f t="shared" si="62"/>
        <v/>
      </c>
      <c r="AO109" s="11" t="str">
        <f t="shared" si="63"/>
        <v/>
      </c>
      <c r="AP109" s="11" t="str">
        <f t="shared" si="64"/>
        <v/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/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4:55" ht="20.100000000000001" hidden="1" customHeight="1" thickBot="1">
      <c r="N110" s="3" t="s">
        <v>98</v>
      </c>
      <c r="O110" s="87">
        <v>2</v>
      </c>
      <c r="P110" s="91">
        <v>56078.19</v>
      </c>
      <c r="Q110" s="88" t="s">
        <v>11</v>
      </c>
      <c r="R110" s="88" t="s">
        <v>10</v>
      </c>
      <c r="S110" s="88" t="s">
        <v>10</v>
      </c>
      <c r="T110" s="87" t="s">
        <v>100</v>
      </c>
      <c r="U110" s="87" t="s">
        <v>85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O702873</v>
      </c>
      <c r="AU110" s="11">
        <f t="shared" si="66"/>
        <v>2</v>
      </c>
      <c r="AV110" s="11">
        <f t="shared" si="67"/>
        <v>56078.19</v>
      </c>
      <c r="AW110" s="11" t="str">
        <f t="shared" si="68"/>
        <v>2020/8</v>
      </c>
      <c r="AX110" s="11" t="str">
        <f t="shared" si="69"/>
        <v>2020/8 Contribuciones Seg. Social</v>
      </c>
      <c r="AY110" s="11">
        <f t="shared" si="41"/>
        <v>73603.03</v>
      </c>
      <c r="AZ110" s="11">
        <f t="shared" si="70"/>
        <v>0.7619005630610588</v>
      </c>
      <c r="BA110" s="11" t="str">
        <f t="shared" si="52"/>
        <v>O702873 2</v>
      </c>
      <c r="BB110" s="11">
        <f>IFERROR(IF(AW110="","",VLOOKUP(AW110,SUSS!R:S,2,FALSE)),AY110*SUSS!$M$2)</f>
        <v>8832.3635999999988</v>
      </c>
      <c r="BC110" s="11">
        <f t="shared" si="50"/>
        <v>6729.3827999999994</v>
      </c>
    </row>
    <row r="111" spans="14:55" ht="20.100000000000001" hidden="1" customHeight="1" thickBot="1">
      <c r="N111" s="3" t="s">
        <v>98</v>
      </c>
      <c r="O111" s="87">
        <v>2</v>
      </c>
      <c r="P111" s="91">
        <v>72106.990000000005</v>
      </c>
      <c r="Q111" s="88" t="s">
        <v>97</v>
      </c>
      <c r="R111" s="88" t="s">
        <v>10</v>
      </c>
      <c r="S111" s="88" t="s">
        <v>10</v>
      </c>
      <c r="T111" s="87" t="s">
        <v>100</v>
      </c>
      <c r="U111" s="87" t="s">
        <v>85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/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4:55" ht="20.100000000000001" hidden="1" customHeight="1" thickBot="1">
      <c r="N112" s="3" t="s">
        <v>98</v>
      </c>
      <c r="O112" s="87">
        <v>2</v>
      </c>
      <c r="P112" s="91">
        <v>13866.9</v>
      </c>
      <c r="Q112" s="88" t="s">
        <v>97</v>
      </c>
      <c r="R112" s="88" t="s">
        <v>10</v>
      </c>
      <c r="S112" s="88" t="s">
        <v>82</v>
      </c>
      <c r="T112" s="87" t="s">
        <v>100</v>
      </c>
      <c r="U112" s="87" t="s">
        <v>85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/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4:55" ht="20.100000000000001" hidden="1" customHeight="1" thickBot="1">
      <c r="N113" s="3" t="s">
        <v>98</v>
      </c>
      <c r="O113" s="87">
        <v>2</v>
      </c>
      <c r="P113" s="91">
        <v>1757.42</v>
      </c>
      <c r="Q113" s="88" t="s">
        <v>97</v>
      </c>
      <c r="R113" s="88" t="s">
        <v>10</v>
      </c>
      <c r="S113" s="88" t="s">
        <v>10</v>
      </c>
      <c r="T113" s="87" t="s">
        <v>101</v>
      </c>
      <c r="U113" s="87" t="s">
        <v>85</v>
      </c>
      <c r="AC113" s="11" t="str">
        <f t="shared" si="53"/>
        <v/>
      </c>
      <c r="AD113" s="11" t="str">
        <f t="shared" si="54"/>
        <v/>
      </c>
      <c r="AE113" s="11" t="str">
        <f t="shared" si="55"/>
        <v/>
      </c>
      <c r="AF113" s="11" t="str">
        <f t="shared" si="56"/>
        <v/>
      </c>
      <c r="AG113" s="11" t="str">
        <f t="shared" si="57"/>
        <v/>
      </c>
      <c r="AH113" s="11" t="str">
        <f t="shared" si="58"/>
        <v/>
      </c>
      <c r="AI113" s="11" t="str">
        <f t="shared" si="59"/>
        <v/>
      </c>
      <c r="AJ113" s="11" t="str">
        <f t="shared" si="60"/>
        <v/>
      </c>
      <c r="AK113" s="11" t="str">
        <f t="shared" si="61"/>
        <v/>
      </c>
      <c r="AN113" s="11" t="str">
        <f t="shared" si="62"/>
        <v/>
      </c>
      <c r="AO113" s="11" t="str">
        <f t="shared" si="63"/>
        <v/>
      </c>
      <c r="AP113" s="11" t="str">
        <f t="shared" si="64"/>
        <v/>
      </c>
      <c r="AT113" s="11" t="str">
        <f t="shared" si="65"/>
        <v/>
      </c>
      <c r="AU113" s="11" t="str">
        <f t="shared" si="66"/>
        <v/>
      </c>
      <c r="AV113" s="11" t="str">
        <f t="shared" si="67"/>
        <v/>
      </c>
      <c r="AW113" s="11" t="str">
        <f t="shared" si="68"/>
        <v/>
      </c>
      <c r="AX113" s="11" t="str">
        <f t="shared" si="69"/>
        <v/>
      </c>
      <c r="AY113" s="11" t="str">
        <f t="shared" si="41"/>
        <v/>
      </c>
      <c r="AZ113" s="11" t="str">
        <f t="shared" si="70"/>
        <v/>
      </c>
      <c r="BA113" s="11" t="str">
        <f t="shared" si="52"/>
        <v/>
      </c>
      <c r="BB113" s="11" t="str">
        <f>IFERROR(IF(AW113="","",VLOOKUP(AW113,SUSS!R:S,2,FALSE)),AY113*SUSS!$M$2)</f>
        <v/>
      </c>
      <c r="BC113" s="11" t="str">
        <f t="shared" si="50"/>
        <v/>
      </c>
    </row>
    <row r="114" spans="14:55" ht="20.100000000000001" hidden="1" customHeight="1" thickBot="1">
      <c r="N114" s="3" t="s">
        <v>98</v>
      </c>
      <c r="O114" s="87">
        <v>3</v>
      </c>
      <c r="P114" s="91">
        <v>17524.84</v>
      </c>
      <c r="Q114" s="88" t="s">
        <v>11</v>
      </c>
      <c r="R114" s="88" t="s">
        <v>10</v>
      </c>
      <c r="S114" s="88" t="s">
        <v>10</v>
      </c>
      <c r="T114" s="87" t="s">
        <v>100</v>
      </c>
      <c r="U114" s="87" t="s">
        <v>85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>O702873</v>
      </c>
      <c r="AU114" s="11">
        <f t="shared" si="66"/>
        <v>3</v>
      </c>
      <c r="AV114" s="11">
        <f t="shared" si="67"/>
        <v>17524.84</v>
      </c>
      <c r="AW114" s="11" t="str">
        <f t="shared" si="68"/>
        <v>2020/8</v>
      </c>
      <c r="AX114" s="11" t="str">
        <f t="shared" si="69"/>
        <v>2020/8 Contribuciones Seg. Social</v>
      </c>
      <c r="AY114" s="11">
        <f t="shared" si="41"/>
        <v>73603.03</v>
      </c>
      <c r="AZ114" s="11">
        <f t="shared" si="70"/>
        <v>0.23809943693894126</v>
      </c>
      <c r="BA114" s="11" t="str">
        <f t="shared" si="52"/>
        <v>O702873 3</v>
      </c>
      <c r="BB114" s="11">
        <f>IFERROR(IF(AW114="","",VLOOKUP(AW114,SUSS!R:S,2,FALSE)),AY114*SUSS!$M$2)</f>
        <v>8832.3635999999988</v>
      </c>
      <c r="BC114" s="11">
        <f t="shared" si="50"/>
        <v>2102.9807999999998</v>
      </c>
    </row>
    <row r="115" spans="14:55" ht="20.100000000000001" hidden="1" customHeight="1" thickBot="1">
      <c r="N115" s="3" t="s">
        <v>98</v>
      </c>
      <c r="O115" s="87">
        <v>3</v>
      </c>
      <c r="P115" s="91">
        <v>14154.6</v>
      </c>
      <c r="Q115" s="88" t="s">
        <v>11</v>
      </c>
      <c r="R115" s="88" t="s">
        <v>10</v>
      </c>
      <c r="S115" s="88" t="s">
        <v>82</v>
      </c>
      <c r="T115" s="87" t="s">
        <v>100</v>
      </c>
      <c r="U115" s="87" t="s">
        <v>85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>O702873</v>
      </c>
      <c r="AU115" s="11">
        <f t="shared" si="66"/>
        <v>3</v>
      </c>
      <c r="AV115" s="11">
        <f t="shared" si="67"/>
        <v>14154.6</v>
      </c>
      <c r="AW115" s="11" t="str">
        <f t="shared" si="68"/>
        <v>2020/8</v>
      </c>
      <c r="AX115" s="11" t="str">
        <f t="shared" si="69"/>
        <v>2020/8 Contribuciones Seg. Social</v>
      </c>
      <c r="AY115" s="11">
        <f t="shared" si="41"/>
        <v>73603.03</v>
      </c>
      <c r="AZ115" s="11">
        <f t="shared" si="70"/>
        <v>0.19231001767182684</v>
      </c>
      <c r="BA115" s="11" t="str">
        <f t="shared" si="52"/>
        <v>O702873 3</v>
      </c>
      <c r="BB115" s="11">
        <f>IFERROR(IF(AW115="","",VLOOKUP(AW115,SUSS!R:S,2,FALSE)),AY115*SUSS!$M$2)</f>
        <v>8832.3635999999988</v>
      </c>
      <c r="BC115" s="11">
        <f t="shared" si="50"/>
        <v>1698.5519999999999</v>
      </c>
    </row>
    <row r="116" spans="14:55" ht="20.100000000000001" hidden="1" customHeight="1" thickBot="1">
      <c r="N116" s="3" t="s">
        <v>98</v>
      </c>
      <c r="O116" s="87">
        <v>3</v>
      </c>
      <c r="P116" s="91">
        <v>79365.759999999995</v>
      </c>
      <c r="Q116" s="88" t="s">
        <v>97</v>
      </c>
      <c r="R116" s="88" t="s">
        <v>10</v>
      </c>
      <c r="S116" s="88" t="s">
        <v>10</v>
      </c>
      <c r="T116" s="87" t="s">
        <v>101</v>
      </c>
      <c r="U116" s="87" t="s">
        <v>85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/>
      </c>
      <c r="AU116" s="11" t="str">
        <f t="shared" si="66"/>
        <v/>
      </c>
      <c r="AV116" s="11" t="str">
        <f t="shared" si="67"/>
        <v/>
      </c>
      <c r="AW116" s="11" t="str">
        <f t="shared" si="68"/>
        <v/>
      </c>
      <c r="AX116" s="11" t="str">
        <f t="shared" si="69"/>
        <v/>
      </c>
      <c r="AY116" s="11" t="str">
        <f t="shared" si="41"/>
        <v/>
      </c>
      <c r="AZ116" s="11" t="str">
        <f t="shared" si="70"/>
        <v/>
      </c>
      <c r="BA116" s="11" t="str">
        <f t="shared" si="52"/>
        <v/>
      </c>
      <c r="BB116" s="11" t="str">
        <f>IFERROR(IF(AW116="","",VLOOKUP(AW116,SUSS!R:S,2,FALSE)),AY116*SUSS!$M$2)</f>
        <v/>
      </c>
      <c r="BC116" s="11" t="str">
        <f t="shared" si="50"/>
        <v/>
      </c>
    </row>
    <row r="117" spans="14:55" ht="20.100000000000001" hidden="1" customHeight="1" thickBot="1">
      <c r="N117" s="3" t="s">
        <v>98</v>
      </c>
      <c r="O117" s="87">
        <v>3</v>
      </c>
      <c r="P117" s="91">
        <v>70840.72</v>
      </c>
      <c r="Q117" s="88" t="s">
        <v>11</v>
      </c>
      <c r="R117" s="88" t="s">
        <v>10</v>
      </c>
      <c r="S117" s="88" t="s">
        <v>10</v>
      </c>
      <c r="T117" s="87" t="s">
        <v>101</v>
      </c>
      <c r="U117" s="87" t="s">
        <v>85</v>
      </c>
      <c r="AC117" s="11" t="str">
        <f t="shared" si="53"/>
        <v/>
      </c>
      <c r="AD117" s="11" t="str">
        <f t="shared" si="54"/>
        <v/>
      </c>
      <c r="AE117" s="11" t="str">
        <f t="shared" si="55"/>
        <v/>
      </c>
      <c r="AF117" s="11" t="str">
        <f t="shared" si="56"/>
        <v/>
      </c>
      <c r="AG117" s="11" t="str">
        <f t="shared" si="57"/>
        <v/>
      </c>
      <c r="AH117" s="11" t="str">
        <f t="shared" si="58"/>
        <v/>
      </c>
      <c r="AI117" s="11" t="str">
        <f t="shared" si="59"/>
        <v/>
      </c>
      <c r="AJ117" s="11" t="str">
        <f t="shared" si="60"/>
        <v/>
      </c>
      <c r="AK117" s="11" t="str">
        <f t="shared" si="61"/>
        <v/>
      </c>
      <c r="AN117" s="11" t="str">
        <f t="shared" si="62"/>
        <v/>
      </c>
      <c r="AO117" s="11" t="str">
        <f t="shared" si="63"/>
        <v/>
      </c>
      <c r="AP117" s="11" t="str">
        <f t="shared" si="64"/>
        <v/>
      </c>
      <c r="AT117" s="11" t="str">
        <f t="shared" si="65"/>
        <v>O702873</v>
      </c>
      <c r="AU117" s="11">
        <f t="shared" si="66"/>
        <v>3</v>
      </c>
      <c r="AV117" s="11">
        <f t="shared" si="67"/>
        <v>70840.72</v>
      </c>
      <c r="AW117" s="11" t="str">
        <f t="shared" si="68"/>
        <v>2020/9</v>
      </c>
      <c r="AX117" s="11" t="str">
        <f t="shared" si="69"/>
        <v>2020/9 Contribuciones Seg. Social</v>
      </c>
      <c r="AY117" s="11">
        <f t="shared" si="41"/>
        <v>83672.95</v>
      </c>
      <c r="AZ117" s="11">
        <f t="shared" si="70"/>
        <v>0.84663825047401819</v>
      </c>
      <c r="BA117" s="11" t="str">
        <f t="shared" si="52"/>
        <v>O702873 3</v>
      </c>
      <c r="BB117" s="11">
        <f>IFERROR(IF(AW117="","",VLOOKUP(AW117,SUSS!R:S,2,FALSE)),AY117*SUSS!$M$2)</f>
        <v>10040.753999999999</v>
      </c>
      <c r="BC117" s="11">
        <f t="shared" si="50"/>
        <v>8500.8863999999994</v>
      </c>
    </row>
    <row r="118" spans="14:55" ht="20.100000000000001" hidden="1" customHeight="1" thickBot="1">
      <c r="N118" s="3" t="s">
        <v>98</v>
      </c>
      <c r="O118" s="87">
        <v>3</v>
      </c>
      <c r="P118" s="91">
        <v>13263.37</v>
      </c>
      <c r="Q118" s="88" t="s">
        <v>97</v>
      </c>
      <c r="R118" s="88" t="s">
        <v>10</v>
      </c>
      <c r="S118" s="88" t="s">
        <v>82</v>
      </c>
      <c r="T118" s="87" t="s">
        <v>101</v>
      </c>
      <c r="U118" s="87" t="s">
        <v>85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/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4:55" ht="20.100000000000001" hidden="1" customHeight="1" thickBot="1">
      <c r="N119" s="3" t="s">
        <v>98</v>
      </c>
      <c r="O119" s="87">
        <v>3</v>
      </c>
      <c r="P119" s="90">
        <v>393.88</v>
      </c>
      <c r="Q119" s="88" t="s">
        <v>97</v>
      </c>
      <c r="R119" s="88" t="s">
        <v>10</v>
      </c>
      <c r="S119" s="88" t="s">
        <v>10</v>
      </c>
      <c r="T119" s="87" t="s">
        <v>102</v>
      </c>
      <c r="U119" s="87" t="s">
        <v>85</v>
      </c>
      <c r="AC119" s="11" t="str">
        <f t="shared" si="53"/>
        <v/>
      </c>
      <c r="AD119" s="11" t="str">
        <f t="shared" si="54"/>
        <v/>
      </c>
      <c r="AE119" s="11" t="str">
        <f t="shared" si="55"/>
        <v/>
      </c>
      <c r="AF119" s="11" t="str">
        <f t="shared" si="56"/>
        <v/>
      </c>
      <c r="AG119" s="11" t="str">
        <f t="shared" si="57"/>
        <v/>
      </c>
      <c r="AH119" s="11" t="str">
        <f t="shared" si="58"/>
        <v/>
      </c>
      <c r="AI119" s="11" t="str">
        <f t="shared" si="59"/>
        <v/>
      </c>
      <c r="AJ119" s="11" t="str">
        <f t="shared" si="60"/>
        <v/>
      </c>
      <c r="AK119" s="11" t="str">
        <f t="shared" si="61"/>
        <v/>
      </c>
      <c r="AN119" s="11" t="str">
        <f t="shared" si="62"/>
        <v/>
      </c>
      <c r="AO119" s="11" t="str">
        <f t="shared" si="63"/>
        <v/>
      </c>
      <c r="AP119" s="11" t="str">
        <f t="shared" si="64"/>
        <v/>
      </c>
      <c r="AT119" s="11" t="str">
        <f t="shared" si="65"/>
        <v/>
      </c>
      <c r="AU119" s="11" t="str">
        <f t="shared" si="66"/>
        <v/>
      </c>
      <c r="AV119" s="11" t="str">
        <f t="shared" si="67"/>
        <v/>
      </c>
      <c r="AW119" s="11" t="str">
        <f t="shared" si="68"/>
        <v/>
      </c>
      <c r="AX119" s="11" t="str">
        <f t="shared" si="69"/>
        <v/>
      </c>
      <c r="AY119" s="11" t="str">
        <f t="shared" si="41"/>
        <v/>
      </c>
      <c r="AZ119" s="11" t="str">
        <f t="shared" si="70"/>
        <v/>
      </c>
      <c r="BA119" s="11" t="str">
        <f t="shared" si="52"/>
        <v/>
      </c>
      <c r="BB119" s="11" t="str">
        <f>IFERROR(IF(AW119="","",VLOOKUP(AW119,SUSS!R:S,2,FALSE)),AY119*SUSS!$M$2)</f>
        <v/>
      </c>
      <c r="BC119" s="11" t="str">
        <f t="shared" si="50"/>
        <v/>
      </c>
    </row>
    <row r="120" spans="14:55" ht="20.100000000000001" hidden="1" customHeight="1" thickBot="1">
      <c r="N120" s="3" t="s">
        <v>98</v>
      </c>
      <c r="O120" s="87">
        <v>4</v>
      </c>
      <c r="P120" s="91">
        <v>12832.23</v>
      </c>
      <c r="Q120" s="88" t="s">
        <v>11</v>
      </c>
      <c r="R120" s="88" t="s">
        <v>10</v>
      </c>
      <c r="S120" s="88" t="s">
        <v>10</v>
      </c>
      <c r="T120" s="87" t="s">
        <v>101</v>
      </c>
      <c r="U120" s="87" t="s">
        <v>85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>O702873</v>
      </c>
      <c r="AU120" s="11">
        <f t="shared" si="66"/>
        <v>4</v>
      </c>
      <c r="AV120" s="11">
        <f t="shared" si="67"/>
        <v>12832.23</v>
      </c>
      <c r="AW120" s="11" t="str">
        <f t="shared" si="68"/>
        <v>2020/9</v>
      </c>
      <c r="AX120" s="11" t="str">
        <f t="shared" si="69"/>
        <v>2020/9 Contribuciones Seg. Social</v>
      </c>
      <c r="AY120" s="11">
        <f t="shared" si="41"/>
        <v>83672.95</v>
      </c>
      <c r="AZ120" s="11">
        <f t="shared" si="70"/>
        <v>0.15336174952598181</v>
      </c>
      <c r="BA120" s="11" t="str">
        <f t="shared" si="52"/>
        <v>O702873 4</v>
      </c>
      <c r="BB120" s="11">
        <f>IFERROR(IF(AW120="","",VLOOKUP(AW120,SUSS!R:S,2,FALSE)),AY120*SUSS!$M$2)</f>
        <v>10040.753999999999</v>
      </c>
      <c r="BC120" s="11">
        <f t="shared" si="50"/>
        <v>1539.8675999999998</v>
      </c>
    </row>
    <row r="121" spans="14:55" ht="20.100000000000001" hidden="1" customHeight="1" thickBot="1">
      <c r="N121" s="3" t="s">
        <v>98</v>
      </c>
      <c r="O121" s="87">
        <v>4</v>
      </c>
      <c r="P121" s="91">
        <v>13680.25</v>
      </c>
      <c r="Q121" s="88" t="s">
        <v>11</v>
      </c>
      <c r="R121" s="88" t="s">
        <v>10</v>
      </c>
      <c r="S121" s="88" t="s">
        <v>82</v>
      </c>
      <c r="T121" s="87" t="s">
        <v>101</v>
      </c>
      <c r="U121" s="87" t="s">
        <v>85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>O702873</v>
      </c>
      <c r="AU121" s="11">
        <f t="shared" si="66"/>
        <v>4</v>
      </c>
      <c r="AV121" s="11">
        <f t="shared" si="67"/>
        <v>13680.25</v>
      </c>
      <c r="AW121" s="11" t="str">
        <f t="shared" si="68"/>
        <v>2020/9</v>
      </c>
      <c r="AX121" s="11" t="str">
        <f t="shared" si="69"/>
        <v>2020/9 Contribuciones Seg. Social</v>
      </c>
      <c r="AY121" s="11">
        <f t="shared" si="41"/>
        <v>83672.95</v>
      </c>
      <c r="AZ121" s="11">
        <f t="shared" si="70"/>
        <v>0.16349668560747529</v>
      </c>
      <c r="BA121" s="11" t="str">
        <f t="shared" si="52"/>
        <v>O702873 4</v>
      </c>
      <c r="BB121" s="11">
        <f>IFERROR(IF(AW121="","",VLOOKUP(AW121,SUSS!R:S,2,FALSE)),AY121*SUSS!$M$2)</f>
        <v>10040.753999999999</v>
      </c>
      <c r="BC121" s="11">
        <f t="shared" si="50"/>
        <v>1641.6299999999999</v>
      </c>
    </row>
    <row r="122" spans="14:55" ht="20.100000000000001" hidden="1" customHeight="1" thickBot="1">
      <c r="N122" s="3" t="s">
        <v>98</v>
      </c>
      <c r="O122" s="87">
        <v>4</v>
      </c>
      <c r="P122" s="91">
        <v>71069.86</v>
      </c>
      <c r="Q122" s="88" t="s">
        <v>11</v>
      </c>
      <c r="R122" s="88" t="s">
        <v>10</v>
      </c>
      <c r="S122" s="88" t="s">
        <v>10</v>
      </c>
      <c r="T122" s="87" t="s">
        <v>102</v>
      </c>
      <c r="U122" s="87" t="s">
        <v>85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O702873</v>
      </c>
      <c r="AU122" s="11">
        <f t="shared" si="66"/>
        <v>4</v>
      </c>
      <c r="AV122" s="11">
        <f t="shared" si="67"/>
        <v>71069.86</v>
      </c>
      <c r="AW122" s="11" t="str">
        <f t="shared" si="68"/>
        <v>2020/10</v>
      </c>
      <c r="AX122" s="11" t="str">
        <f t="shared" si="69"/>
        <v>2020/10 Contribuciones Seg. Social</v>
      </c>
      <c r="AY122" s="11">
        <f t="shared" si="41"/>
        <v>71069.86</v>
      </c>
      <c r="AZ122" s="11">
        <f t="shared" si="70"/>
        <v>1</v>
      </c>
      <c r="BA122" s="11" t="str">
        <f t="shared" si="52"/>
        <v>O702873 4</v>
      </c>
      <c r="BB122" s="11">
        <f>IFERROR(IF(AW122="","",VLOOKUP(AW122,SUSS!R:S,2,FALSE)),AY122*SUSS!$M$2)</f>
        <v>9263.0499999999993</v>
      </c>
      <c r="BC122" s="11">
        <f t="shared" si="50"/>
        <v>9263.0499999999993</v>
      </c>
    </row>
    <row r="123" spans="14:55" ht="20.100000000000001" hidden="1" customHeight="1" thickBot="1">
      <c r="N123" s="3" t="s">
        <v>98</v>
      </c>
      <c r="O123" s="87">
        <v>4</v>
      </c>
      <c r="P123" s="91">
        <v>70341.399999999994</v>
      </c>
      <c r="Q123" s="88" t="s">
        <v>97</v>
      </c>
      <c r="R123" s="88" t="s">
        <v>10</v>
      </c>
      <c r="S123" s="88" t="s">
        <v>10</v>
      </c>
      <c r="T123" s="87" t="s">
        <v>102</v>
      </c>
      <c r="U123" s="87" t="s">
        <v>85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/>
      </c>
      <c r="AU123" s="11" t="str">
        <f t="shared" si="66"/>
        <v/>
      </c>
      <c r="AV123" s="11" t="str">
        <f t="shared" si="67"/>
        <v/>
      </c>
      <c r="AW123" s="11" t="str">
        <f t="shared" si="68"/>
        <v/>
      </c>
      <c r="AX123" s="11" t="str">
        <f t="shared" si="69"/>
        <v/>
      </c>
      <c r="AY123" s="11" t="str">
        <f t="shared" si="41"/>
        <v/>
      </c>
      <c r="AZ123" s="11" t="str">
        <f t="shared" si="70"/>
        <v/>
      </c>
      <c r="BA123" s="11" t="str">
        <f t="shared" si="52"/>
        <v/>
      </c>
      <c r="BB123" s="11" t="str">
        <f>IFERROR(IF(AW123="","",VLOOKUP(AW123,SUSS!R:S,2,FALSE)),AY123*SUSS!$M$2)</f>
        <v/>
      </c>
      <c r="BC123" s="11" t="str">
        <f t="shared" si="50"/>
        <v/>
      </c>
    </row>
    <row r="124" spans="14:55" ht="20.100000000000001" hidden="1" customHeight="1" thickBot="1">
      <c r="N124" s="3" t="s">
        <v>98</v>
      </c>
      <c r="O124" s="87">
        <v>4</v>
      </c>
      <c r="P124" s="91">
        <v>7910.91</v>
      </c>
      <c r="Q124" s="88" t="s">
        <v>11</v>
      </c>
      <c r="R124" s="88" t="s">
        <v>10</v>
      </c>
      <c r="S124" s="88" t="s">
        <v>82</v>
      </c>
      <c r="T124" s="87" t="s">
        <v>102</v>
      </c>
      <c r="U124" s="87" t="s">
        <v>85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>O702873</v>
      </c>
      <c r="AU124" s="11">
        <f t="shared" si="66"/>
        <v>4</v>
      </c>
      <c r="AV124" s="11">
        <f t="shared" si="67"/>
        <v>7910.91</v>
      </c>
      <c r="AW124" s="11" t="str">
        <f t="shared" si="68"/>
        <v>2020/10</v>
      </c>
      <c r="AX124" s="11" t="str">
        <f t="shared" si="69"/>
        <v>2020/10 Contribuciones Seg. Social</v>
      </c>
      <c r="AY124" s="11">
        <f t="shared" si="41"/>
        <v>71069.86</v>
      </c>
      <c r="AZ124" s="11">
        <f t="shared" si="70"/>
        <v>0.11131174312148638</v>
      </c>
      <c r="BA124" s="11" t="str">
        <f t="shared" si="52"/>
        <v>O702873 4</v>
      </c>
      <c r="BB124" s="11">
        <f>IFERROR(IF(AW124="","",VLOOKUP(AW124,SUSS!R:S,2,FALSE)),AY124*SUSS!$M$2)</f>
        <v>9263.0499999999993</v>
      </c>
      <c r="BC124" s="11">
        <f t="shared" si="50"/>
        <v>1031.0862421214842</v>
      </c>
    </row>
    <row r="125" spans="14:55" ht="20.100000000000001" hidden="1" customHeight="1" thickBot="1">
      <c r="N125" s="3" t="s">
        <v>98</v>
      </c>
      <c r="O125" s="87">
        <v>4</v>
      </c>
      <c r="P125" s="91">
        <v>9571.19</v>
      </c>
      <c r="Q125" s="88" t="s">
        <v>97</v>
      </c>
      <c r="R125" s="88" t="s">
        <v>10</v>
      </c>
      <c r="S125" s="88" t="s">
        <v>82</v>
      </c>
      <c r="T125" s="87" t="s">
        <v>102</v>
      </c>
      <c r="U125" s="87" t="s">
        <v>85</v>
      </c>
      <c r="AC125" s="11" t="str">
        <f t="shared" si="53"/>
        <v/>
      </c>
      <c r="AD125" s="11" t="str">
        <f t="shared" si="54"/>
        <v/>
      </c>
      <c r="AE125" s="11" t="str">
        <f t="shared" si="55"/>
        <v/>
      </c>
      <c r="AF125" s="11" t="str">
        <f t="shared" si="56"/>
        <v/>
      </c>
      <c r="AG125" s="11" t="str">
        <f t="shared" si="57"/>
        <v/>
      </c>
      <c r="AH125" s="11" t="str">
        <f t="shared" si="58"/>
        <v/>
      </c>
      <c r="AI125" s="11" t="str">
        <f t="shared" si="59"/>
        <v/>
      </c>
      <c r="AJ125" s="11" t="str">
        <f t="shared" si="60"/>
        <v/>
      </c>
      <c r="AK125" s="11" t="str">
        <f t="shared" si="61"/>
        <v/>
      </c>
      <c r="AN125" s="11" t="str">
        <f t="shared" si="62"/>
        <v/>
      </c>
      <c r="AO125" s="11" t="str">
        <f t="shared" si="63"/>
        <v/>
      </c>
      <c r="AP125" s="11" t="str">
        <f t="shared" si="64"/>
        <v/>
      </c>
      <c r="AT125" s="11" t="str">
        <f t="shared" si="65"/>
        <v/>
      </c>
      <c r="AU125" s="11" t="str">
        <f t="shared" si="66"/>
        <v/>
      </c>
      <c r="AV125" s="11" t="str">
        <f t="shared" si="67"/>
        <v/>
      </c>
      <c r="AW125" s="11" t="str">
        <f t="shared" si="68"/>
        <v/>
      </c>
      <c r="AX125" s="11" t="str">
        <f t="shared" si="69"/>
        <v/>
      </c>
      <c r="AY125" s="11" t="str">
        <f t="shared" si="41"/>
        <v/>
      </c>
      <c r="AZ125" s="11" t="str">
        <f t="shared" si="70"/>
        <v/>
      </c>
      <c r="BA125" s="11" t="str">
        <f t="shared" si="52"/>
        <v/>
      </c>
      <c r="BB125" s="11" t="str">
        <f>IFERROR(IF(AW125="","",VLOOKUP(AW125,SUSS!R:S,2,FALSE)),AY125*SUSS!$M$2)</f>
        <v/>
      </c>
      <c r="BC125" s="11" t="str">
        <f t="shared" si="50"/>
        <v/>
      </c>
    </row>
    <row r="126" spans="14:55" ht="20.100000000000001" hidden="1" customHeight="1" thickBot="1">
      <c r="N126" s="3" t="s">
        <v>98</v>
      </c>
      <c r="O126" s="87">
        <v>4</v>
      </c>
      <c r="P126" s="91">
        <v>15808.08</v>
      </c>
      <c r="Q126" s="88" t="s">
        <v>97</v>
      </c>
      <c r="R126" s="88" t="s">
        <v>10</v>
      </c>
      <c r="S126" s="88" t="s">
        <v>10</v>
      </c>
      <c r="T126" s="87" t="s">
        <v>103</v>
      </c>
      <c r="U126" s="87" t="s">
        <v>85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/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4:55" ht="20.100000000000001" hidden="1" customHeight="1" thickBot="1">
      <c r="N127" s="3" t="s">
        <v>98</v>
      </c>
      <c r="O127" s="87">
        <v>5</v>
      </c>
      <c r="P127" s="91">
        <v>1705.55</v>
      </c>
      <c r="Q127" s="88" t="s">
        <v>11</v>
      </c>
      <c r="R127" s="88" t="s">
        <v>10</v>
      </c>
      <c r="S127" s="88" t="s">
        <v>82</v>
      </c>
      <c r="T127" s="87" t="s">
        <v>102</v>
      </c>
      <c r="U127" s="87" t="s">
        <v>85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>O702873</v>
      </c>
      <c r="AU127" s="11">
        <f t="shared" si="66"/>
        <v>5</v>
      </c>
      <c r="AV127" s="11">
        <f t="shared" si="67"/>
        <v>1705.55</v>
      </c>
      <c r="AW127" s="11" t="str">
        <f t="shared" si="68"/>
        <v>2020/10</v>
      </c>
      <c r="AX127" s="11" t="str">
        <f t="shared" si="69"/>
        <v>2020/10 Contribuciones Seg. Social</v>
      </c>
      <c r="AY127" s="11">
        <f t="shared" si="41"/>
        <v>71069.86</v>
      </c>
      <c r="AZ127" s="11">
        <f t="shared" si="70"/>
        <v>2.3998218091325914E-2</v>
      </c>
      <c r="BA127" s="11" t="str">
        <f t="shared" si="52"/>
        <v>O702873 5</v>
      </c>
      <c r="BB127" s="11">
        <f>IFERROR(IF(AW127="","",VLOOKUP(AW127,SUSS!R:S,2,FALSE)),AY127*SUSS!$M$2)</f>
        <v>9263.0499999999993</v>
      </c>
      <c r="BC127" s="11">
        <f t="shared" si="50"/>
        <v>222.29669409085648</v>
      </c>
    </row>
    <row r="128" spans="14:55" ht="20.100000000000001" hidden="1" customHeight="1" thickBot="1">
      <c r="N128" s="3" t="s">
        <v>98</v>
      </c>
      <c r="O128" s="87">
        <v>5</v>
      </c>
      <c r="P128" s="91">
        <v>55906.87</v>
      </c>
      <c r="Q128" s="88" t="s">
        <v>97</v>
      </c>
      <c r="R128" s="88" t="s">
        <v>10</v>
      </c>
      <c r="S128" s="88" t="s">
        <v>10</v>
      </c>
      <c r="T128" s="87" t="s">
        <v>103</v>
      </c>
      <c r="U128" s="87" t="s">
        <v>85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/>
      </c>
      <c r="AU128" s="11" t="str">
        <f t="shared" si="66"/>
        <v/>
      </c>
      <c r="AV128" s="11" t="str">
        <f t="shared" si="67"/>
        <v/>
      </c>
      <c r="AW128" s="11" t="str">
        <f t="shared" si="68"/>
        <v/>
      </c>
      <c r="AX128" s="11" t="str">
        <f t="shared" si="69"/>
        <v/>
      </c>
      <c r="AY128" s="11" t="str">
        <f t="shared" si="41"/>
        <v/>
      </c>
      <c r="AZ128" s="11" t="str">
        <f t="shared" si="70"/>
        <v/>
      </c>
      <c r="BA128" s="11" t="str">
        <f t="shared" si="52"/>
        <v/>
      </c>
      <c r="BB128" s="11" t="str">
        <f>IFERROR(IF(AW128="","",VLOOKUP(AW128,SUSS!R:S,2,FALSE)),AY128*SUSS!$M$2)</f>
        <v/>
      </c>
      <c r="BC128" s="11" t="str">
        <f t="shared" si="50"/>
        <v/>
      </c>
    </row>
    <row r="129" spans="14:55" ht="20.100000000000001" hidden="1" customHeight="1" thickBot="1">
      <c r="N129" s="3" t="s">
        <v>98</v>
      </c>
      <c r="O129" s="87">
        <v>5</v>
      </c>
      <c r="P129" s="91">
        <v>71598.06</v>
      </c>
      <c r="Q129" s="88" t="s">
        <v>11</v>
      </c>
      <c r="R129" s="88" t="s">
        <v>10</v>
      </c>
      <c r="S129" s="88" t="s">
        <v>10</v>
      </c>
      <c r="T129" s="87" t="s">
        <v>103</v>
      </c>
      <c r="U129" s="87" t="s">
        <v>85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>O702873</v>
      </c>
      <c r="AU129" s="11">
        <f t="shared" si="66"/>
        <v>5</v>
      </c>
      <c r="AV129" s="11">
        <f t="shared" si="67"/>
        <v>71598.06</v>
      </c>
      <c r="AW129" s="11" t="str">
        <f t="shared" si="68"/>
        <v>2020/11</v>
      </c>
      <c r="AX129" s="11" t="str">
        <f t="shared" si="69"/>
        <v>2020/11 Contribuciones Seg. Social</v>
      </c>
      <c r="AY129" s="11">
        <f t="shared" si="41"/>
        <v>71598.06</v>
      </c>
      <c r="AZ129" s="11">
        <f t="shared" si="70"/>
        <v>1</v>
      </c>
      <c r="BA129" s="11" t="str">
        <f t="shared" si="52"/>
        <v>O702873 5</v>
      </c>
      <c r="BB129" s="11">
        <f>IFERROR(IF(AW129="","",VLOOKUP(AW129,SUSS!R:S,2,FALSE)),AY129*SUSS!$M$2)</f>
        <v>9057.2199999999993</v>
      </c>
      <c r="BC129" s="11">
        <f t="shared" si="50"/>
        <v>9057.2199999999993</v>
      </c>
    </row>
    <row r="130" spans="14:55" ht="20.100000000000001" hidden="1" customHeight="1" thickBot="1">
      <c r="N130" s="3" t="s">
        <v>98</v>
      </c>
      <c r="O130" s="87">
        <v>5</v>
      </c>
      <c r="P130" s="91">
        <v>7741.9</v>
      </c>
      <c r="Q130" s="88" t="s">
        <v>11</v>
      </c>
      <c r="R130" s="88" t="s">
        <v>10</v>
      </c>
      <c r="S130" s="88" t="s">
        <v>82</v>
      </c>
      <c r="T130" s="87" t="s">
        <v>103</v>
      </c>
      <c r="U130" s="87" t="s">
        <v>85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O702873</v>
      </c>
      <c r="AU130" s="11">
        <f t="shared" si="66"/>
        <v>5</v>
      </c>
      <c r="AV130" s="11">
        <f t="shared" si="67"/>
        <v>7741.9</v>
      </c>
      <c r="AW130" s="11" t="str">
        <f t="shared" si="68"/>
        <v>2020/11</v>
      </c>
      <c r="AX130" s="11" t="str">
        <f t="shared" si="69"/>
        <v>2020/11 Contribuciones Seg. Social</v>
      </c>
      <c r="AY130" s="11">
        <f t="shared" si="41"/>
        <v>71598.06</v>
      </c>
      <c r="AZ130" s="11">
        <f t="shared" si="70"/>
        <v>0.1081300247520673</v>
      </c>
      <c r="BA130" s="11" t="str">
        <f t="shared" si="52"/>
        <v>O702873 5</v>
      </c>
      <c r="BB130" s="11">
        <f>IFERROR(IF(AW130="","",VLOOKUP(AW130,SUSS!R:S,2,FALSE)),AY130*SUSS!$M$2)</f>
        <v>9057.2199999999993</v>
      </c>
      <c r="BC130" s="11">
        <f t="shared" si="50"/>
        <v>979.35742278491898</v>
      </c>
    </row>
    <row r="131" spans="14:55" ht="20.100000000000001" hidden="1" customHeight="1" thickBot="1">
      <c r="N131" s="3" t="s">
        <v>98</v>
      </c>
      <c r="O131" s="87">
        <v>5</v>
      </c>
      <c r="P131" s="91">
        <v>7754.54</v>
      </c>
      <c r="Q131" s="88" t="s">
        <v>97</v>
      </c>
      <c r="R131" s="88" t="s">
        <v>10</v>
      </c>
      <c r="S131" s="88" t="s">
        <v>82</v>
      </c>
      <c r="T131" s="87" t="s">
        <v>103</v>
      </c>
      <c r="U131" s="87" t="s">
        <v>85</v>
      </c>
      <c r="AC131" s="11" t="str">
        <f t="shared" si="53"/>
        <v/>
      </c>
      <c r="AD131" s="11" t="str">
        <f t="shared" si="54"/>
        <v/>
      </c>
      <c r="AE131" s="11" t="str">
        <f t="shared" si="55"/>
        <v/>
      </c>
      <c r="AF131" s="11" t="str">
        <f t="shared" si="56"/>
        <v/>
      </c>
      <c r="AG131" s="11" t="str">
        <f t="shared" si="57"/>
        <v/>
      </c>
      <c r="AH131" s="11" t="str">
        <f t="shared" si="58"/>
        <v/>
      </c>
      <c r="AI131" s="11" t="str">
        <f t="shared" si="59"/>
        <v/>
      </c>
      <c r="AJ131" s="11" t="str">
        <f t="shared" si="60"/>
        <v/>
      </c>
      <c r="AK131" s="11" t="str">
        <f t="shared" si="61"/>
        <v/>
      </c>
      <c r="AN131" s="11" t="str">
        <f t="shared" si="62"/>
        <v/>
      </c>
      <c r="AO131" s="11" t="str">
        <f t="shared" si="63"/>
        <v/>
      </c>
      <c r="AP131" s="11" t="str">
        <f t="shared" si="64"/>
        <v/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/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4:55" ht="20.100000000000001" hidden="1" customHeight="1" thickBot="1">
      <c r="N132" s="3" t="s">
        <v>98</v>
      </c>
      <c r="O132" s="87">
        <v>5</v>
      </c>
      <c r="P132" s="91">
        <v>34835.17</v>
      </c>
      <c r="Q132" s="88" t="s">
        <v>97</v>
      </c>
      <c r="R132" s="88" t="s">
        <v>10</v>
      </c>
      <c r="S132" s="88" t="s">
        <v>10</v>
      </c>
      <c r="T132" s="87" t="s">
        <v>104</v>
      </c>
      <c r="U132" s="87" t="s">
        <v>85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/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4:55" ht="20.100000000000001" hidden="1" customHeight="1" thickBot="1">
      <c r="N133" s="3" t="s">
        <v>98</v>
      </c>
      <c r="O133" s="87">
        <v>5</v>
      </c>
      <c r="P133" s="91">
        <v>27507.040000000001</v>
      </c>
      <c r="Q133" s="88" t="s">
        <v>11</v>
      </c>
      <c r="R133" s="88" t="s">
        <v>10</v>
      </c>
      <c r="S133" s="88" t="s">
        <v>10</v>
      </c>
      <c r="T133" s="87" t="s">
        <v>104</v>
      </c>
      <c r="U133" s="87" t="s">
        <v>85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>O702873</v>
      </c>
      <c r="AU133" s="11">
        <f t="shared" si="66"/>
        <v>5</v>
      </c>
      <c r="AV133" s="11">
        <f t="shared" si="67"/>
        <v>27507.040000000001</v>
      </c>
      <c r="AW133" s="11" t="str">
        <f t="shared" si="68"/>
        <v>2020/12</v>
      </c>
      <c r="AX133" s="11" t="str">
        <f t="shared" si="69"/>
        <v>2020/12 Contribuciones Seg. Social</v>
      </c>
      <c r="AY133" s="11">
        <f t="shared" si="71"/>
        <v>122959.52</v>
      </c>
      <c r="AZ133" s="11">
        <f t="shared" si="70"/>
        <v>0.22370809515196546</v>
      </c>
      <c r="BA133" s="11" t="str">
        <f t="shared" si="52"/>
        <v>O702873 5</v>
      </c>
      <c r="BB133" s="11">
        <f>IFERROR(IF(AW133="","",VLOOKUP(AW133,SUSS!R:S,2,FALSE)),AY133*SUSS!$M$2)</f>
        <v>15317.23</v>
      </c>
      <c r="BC133" s="11">
        <f t="shared" ref="BC133:BC196" si="72">IFERROR(IF(BB133&lt;&gt;"",AZ133*BB133,""),"VER")</f>
        <v>3426.5883463045398</v>
      </c>
    </row>
    <row r="134" spans="14:55" ht="20.100000000000001" hidden="1" customHeight="1" thickBot="1">
      <c r="N134" s="3" t="s">
        <v>98</v>
      </c>
      <c r="O134" s="87">
        <v>6</v>
      </c>
      <c r="P134" s="91">
        <v>95452.479999999996</v>
      </c>
      <c r="Q134" s="88" t="s">
        <v>11</v>
      </c>
      <c r="R134" s="88" t="s">
        <v>10</v>
      </c>
      <c r="S134" s="88" t="s">
        <v>10</v>
      </c>
      <c r="T134" s="87" t="s">
        <v>104</v>
      </c>
      <c r="U134" s="87" t="s">
        <v>85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O702873</v>
      </c>
      <c r="AU134" s="11">
        <f t="shared" si="66"/>
        <v>6</v>
      </c>
      <c r="AV134" s="11">
        <f t="shared" si="67"/>
        <v>95452.479999999996</v>
      </c>
      <c r="AW134" s="11" t="str">
        <f t="shared" si="68"/>
        <v>2020/12</v>
      </c>
      <c r="AX134" s="11" t="str">
        <f t="shared" si="69"/>
        <v>2020/12 Contribuciones Seg. Social</v>
      </c>
      <c r="AY134" s="11">
        <f t="shared" si="71"/>
        <v>122959.52</v>
      </c>
      <c r="AZ134" s="11">
        <f t="shared" si="70"/>
        <v>0.77629190484803445</v>
      </c>
      <c r="BA134" s="11" t="str">
        <f t="shared" si="52"/>
        <v>O702873 6</v>
      </c>
      <c r="BB134" s="11">
        <f>IFERROR(IF(AW134="","",VLOOKUP(AW134,SUSS!R:S,2,FALSE)),AY134*SUSS!$M$2)</f>
        <v>15317.23</v>
      </c>
      <c r="BC134" s="11">
        <f t="shared" si="72"/>
        <v>11890.641653695458</v>
      </c>
    </row>
    <row r="135" spans="14:55" ht="20.100000000000001" hidden="1" customHeight="1" thickBot="1">
      <c r="N135" s="3" t="s">
        <v>98</v>
      </c>
      <c r="O135" s="87">
        <v>6</v>
      </c>
      <c r="P135" s="91">
        <v>83537.820000000007</v>
      </c>
      <c r="Q135" s="88" t="s">
        <v>97</v>
      </c>
      <c r="R135" s="88" t="s">
        <v>10</v>
      </c>
      <c r="S135" s="88" t="s">
        <v>10</v>
      </c>
      <c r="T135" s="87" t="s">
        <v>104</v>
      </c>
      <c r="U135" s="87" t="s">
        <v>85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/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4:55" ht="20.100000000000001" hidden="1" customHeight="1" thickBot="1">
      <c r="N136" s="3" t="s">
        <v>98</v>
      </c>
      <c r="O136" s="87">
        <v>6</v>
      </c>
      <c r="P136" s="91">
        <v>9062.1200000000008</v>
      </c>
      <c r="Q136" s="88" t="s">
        <v>11</v>
      </c>
      <c r="R136" s="88" t="s">
        <v>10</v>
      </c>
      <c r="S136" s="88" t="s">
        <v>82</v>
      </c>
      <c r="T136" s="87" t="s">
        <v>104</v>
      </c>
      <c r="U136" s="87" t="s">
        <v>85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>O702873</v>
      </c>
      <c r="AU136" s="11">
        <f t="shared" si="66"/>
        <v>6</v>
      </c>
      <c r="AV136" s="11">
        <f t="shared" si="67"/>
        <v>9062.1200000000008</v>
      </c>
      <c r="AW136" s="11" t="str">
        <f t="shared" si="68"/>
        <v>2020/12</v>
      </c>
      <c r="AX136" s="11" t="str">
        <f t="shared" si="69"/>
        <v>2020/12 Contribuciones Seg. Social</v>
      </c>
      <c r="AY136" s="11">
        <f t="shared" si="71"/>
        <v>122959.52</v>
      </c>
      <c r="AZ136" s="11">
        <f t="shared" si="70"/>
        <v>7.3700027456190462E-2</v>
      </c>
      <c r="BA136" s="11" t="str">
        <f t="shared" ref="BA136:BA199" si="73">AT136&amp;" "&amp;AU136</f>
        <v>O702873 6</v>
      </c>
      <c r="BB136" s="11">
        <f>IFERROR(IF(AW136="","",VLOOKUP(AW136,SUSS!R:S,2,FALSE)),AY136*SUSS!$M$2)</f>
        <v>15317.23</v>
      </c>
      <c r="BC136" s="11">
        <f t="shared" si="72"/>
        <v>1128.8802715527843</v>
      </c>
    </row>
    <row r="137" spans="14:55" ht="20.100000000000001" hidden="1" customHeight="1" thickBot="1">
      <c r="N137" s="3" t="s">
        <v>98</v>
      </c>
      <c r="O137" s="87">
        <v>6</v>
      </c>
      <c r="P137" s="91">
        <v>8724.09</v>
      </c>
      <c r="Q137" s="88" t="s">
        <v>97</v>
      </c>
      <c r="R137" s="88" t="s">
        <v>10</v>
      </c>
      <c r="S137" s="88" t="s">
        <v>82</v>
      </c>
      <c r="T137" s="87" t="s">
        <v>104</v>
      </c>
      <c r="U137" s="87" t="s">
        <v>85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/>
      </c>
      <c r="AU137" s="11" t="str">
        <f t="shared" si="66"/>
        <v/>
      </c>
      <c r="AV137" s="11" t="str">
        <f t="shared" si="67"/>
        <v/>
      </c>
      <c r="AW137" s="11" t="str">
        <f t="shared" si="68"/>
        <v/>
      </c>
      <c r="AX137" s="11" t="str">
        <f t="shared" si="69"/>
        <v/>
      </c>
      <c r="AY137" s="11" t="str">
        <f t="shared" si="71"/>
        <v/>
      </c>
      <c r="AZ137" s="11" t="str">
        <f t="shared" si="70"/>
        <v/>
      </c>
      <c r="BA137" s="11" t="str">
        <f t="shared" si="73"/>
        <v/>
      </c>
      <c r="BB137" s="11" t="str">
        <f>IFERROR(IF(AW137="","",VLOOKUP(AW137,SUSS!R:S,2,FALSE)),AY137*SUSS!$M$2)</f>
        <v/>
      </c>
      <c r="BC137" s="11" t="str">
        <f t="shared" si="72"/>
        <v/>
      </c>
    </row>
    <row r="138" spans="14:55" ht="20.100000000000001" hidden="1" customHeight="1" thickBot="1">
      <c r="N138" s="3" t="s">
        <v>98</v>
      </c>
      <c r="O138" s="87">
        <v>6</v>
      </c>
      <c r="P138" s="91">
        <v>7185.98</v>
      </c>
      <c r="Q138" s="88" t="s">
        <v>11</v>
      </c>
      <c r="R138" s="88" t="s">
        <v>10</v>
      </c>
      <c r="S138" s="88" t="s">
        <v>10</v>
      </c>
      <c r="T138" s="87" t="s">
        <v>105</v>
      </c>
      <c r="U138" s="87" t="s">
        <v>85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>O702873</v>
      </c>
      <c r="AU138" s="11">
        <f t="shared" si="66"/>
        <v>6</v>
      </c>
      <c r="AV138" s="11">
        <f t="shared" si="67"/>
        <v>7185.98</v>
      </c>
      <c r="AW138" s="11" t="str">
        <f t="shared" si="68"/>
        <v>2021/1</v>
      </c>
      <c r="AX138" s="11" t="str">
        <f t="shared" si="69"/>
        <v>2021/1 Contribuciones Seg. Social</v>
      </c>
      <c r="AY138" s="11">
        <f t="shared" si="71"/>
        <v>108805.31</v>
      </c>
      <c r="AZ138" s="11">
        <f t="shared" si="70"/>
        <v>6.604438698809828E-2</v>
      </c>
      <c r="BA138" s="11" t="str">
        <f t="shared" si="73"/>
        <v>O702873 6</v>
      </c>
      <c r="BB138" s="11">
        <f>IFERROR(IF(AW138="","",VLOOKUP(AW138,SUSS!R:S,2,FALSE)),AY138*SUSS!$M$2)</f>
        <v>13664.54</v>
      </c>
      <c r="BC138" s="11">
        <f t="shared" si="72"/>
        <v>902.46616777434849</v>
      </c>
    </row>
    <row r="139" spans="14:55" ht="20.100000000000001" hidden="1" customHeight="1" thickBot="1">
      <c r="N139" s="3" t="s">
        <v>98</v>
      </c>
      <c r="O139" s="87">
        <v>6</v>
      </c>
      <c r="P139" s="91">
        <v>9091.06</v>
      </c>
      <c r="Q139" s="88" t="s">
        <v>97</v>
      </c>
      <c r="R139" s="88" t="s">
        <v>10</v>
      </c>
      <c r="S139" s="88" t="s">
        <v>10</v>
      </c>
      <c r="T139" s="87" t="s">
        <v>105</v>
      </c>
      <c r="U139" s="87" t="s">
        <v>85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/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4:55" ht="20.100000000000001" hidden="1" customHeight="1" thickBot="1">
      <c r="N140" s="3" t="s">
        <v>98</v>
      </c>
      <c r="O140" s="87">
        <v>7</v>
      </c>
      <c r="P140" s="91">
        <v>92005.55</v>
      </c>
      <c r="Q140" s="88" t="s">
        <v>97</v>
      </c>
      <c r="R140" s="88" t="s">
        <v>10</v>
      </c>
      <c r="S140" s="88" t="s">
        <v>10</v>
      </c>
      <c r="T140" s="87" t="s">
        <v>105</v>
      </c>
      <c r="U140" s="87" t="s">
        <v>85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/>
      </c>
      <c r="AU140" s="11" t="str">
        <f t="shared" si="66"/>
        <v/>
      </c>
      <c r="AV140" s="11" t="str">
        <f t="shared" si="67"/>
        <v/>
      </c>
      <c r="AW140" s="11" t="str">
        <f t="shared" si="68"/>
        <v/>
      </c>
      <c r="AX140" s="11" t="str">
        <f t="shared" si="69"/>
        <v/>
      </c>
      <c r="AY140" s="11" t="str">
        <f t="shared" si="71"/>
        <v/>
      </c>
      <c r="AZ140" s="11" t="str">
        <f t="shared" si="70"/>
        <v/>
      </c>
      <c r="BA140" s="11" t="str">
        <f t="shared" si="73"/>
        <v/>
      </c>
      <c r="BB140" s="11" t="str">
        <f>IFERROR(IF(AW140="","",VLOOKUP(AW140,SUSS!R:S,2,FALSE)),AY140*SUSS!$M$2)</f>
        <v/>
      </c>
      <c r="BC140" s="11" t="str">
        <f t="shared" si="72"/>
        <v/>
      </c>
    </row>
    <row r="141" spans="14:55" ht="20.100000000000001" hidden="1" customHeight="1" thickBot="1">
      <c r="N141" s="3" t="s">
        <v>98</v>
      </c>
      <c r="O141" s="87">
        <v>7</v>
      </c>
      <c r="P141" s="91">
        <v>101619.33</v>
      </c>
      <c r="Q141" s="88" t="s">
        <v>11</v>
      </c>
      <c r="R141" s="88" t="s">
        <v>10</v>
      </c>
      <c r="S141" s="88" t="s">
        <v>10</v>
      </c>
      <c r="T141" s="87" t="s">
        <v>105</v>
      </c>
      <c r="U141" s="87" t="s">
        <v>85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>O702873</v>
      </c>
      <c r="AU141" s="11">
        <f t="shared" si="66"/>
        <v>7</v>
      </c>
      <c r="AV141" s="11">
        <f t="shared" si="67"/>
        <v>101619.33</v>
      </c>
      <c r="AW141" s="11" t="str">
        <f t="shared" si="68"/>
        <v>2021/1</v>
      </c>
      <c r="AX141" s="11" t="str">
        <f t="shared" si="69"/>
        <v>2021/1 Contribuciones Seg. Social</v>
      </c>
      <c r="AY141" s="11">
        <f t="shared" si="71"/>
        <v>108805.31</v>
      </c>
      <c r="AZ141" s="11">
        <f t="shared" si="70"/>
        <v>0.93395561301190178</v>
      </c>
      <c r="BA141" s="11" t="str">
        <f t="shared" si="73"/>
        <v>O702873 7</v>
      </c>
      <c r="BB141" s="11">
        <f>IFERROR(IF(AW141="","",VLOOKUP(AW141,SUSS!R:S,2,FALSE)),AY141*SUSS!$M$2)</f>
        <v>13664.54</v>
      </c>
      <c r="BC141" s="11">
        <f t="shared" si="72"/>
        <v>12762.073832225653</v>
      </c>
    </row>
    <row r="142" spans="14:55" ht="20.100000000000001" hidden="1" customHeight="1" thickBot="1">
      <c r="N142" s="3" t="s">
        <v>98</v>
      </c>
      <c r="O142" s="87">
        <v>7</v>
      </c>
      <c r="P142" s="91">
        <v>4616.97</v>
      </c>
      <c r="Q142" s="88" t="s">
        <v>11</v>
      </c>
      <c r="R142" s="88" t="s">
        <v>10</v>
      </c>
      <c r="S142" s="88" t="s">
        <v>82</v>
      </c>
      <c r="T142" s="87" t="s">
        <v>105</v>
      </c>
      <c r="U142" s="87" t="s">
        <v>85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O702873</v>
      </c>
      <c r="AU142" s="11">
        <f t="shared" si="66"/>
        <v>7</v>
      </c>
      <c r="AV142" s="11">
        <f t="shared" si="67"/>
        <v>4616.97</v>
      </c>
      <c r="AW142" s="11" t="str">
        <f t="shared" si="68"/>
        <v>2021/1</v>
      </c>
      <c r="AX142" s="11" t="str">
        <f t="shared" si="69"/>
        <v>2021/1 Contribuciones Seg. Social</v>
      </c>
      <c r="AY142" s="11">
        <f t="shared" si="71"/>
        <v>108805.31</v>
      </c>
      <c r="AZ142" s="11">
        <f t="shared" si="70"/>
        <v>4.2433315065229814E-2</v>
      </c>
      <c r="BA142" s="11" t="str">
        <f t="shared" si="73"/>
        <v>O702873 7</v>
      </c>
      <c r="BB142" s="11">
        <f>IFERROR(IF(AW142="","",VLOOKUP(AW142,SUSS!R:S,2,FALSE)),AY142*SUSS!$M$2)</f>
        <v>13664.54</v>
      </c>
      <c r="BC142" s="11">
        <f t="shared" si="72"/>
        <v>579.83173104143543</v>
      </c>
    </row>
    <row r="143" spans="14:55" ht="20.100000000000001" hidden="1" customHeight="1" thickBot="1">
      <c r="N143" s="3" t="s">
        <v>98</v>
      </c>
      <c r="O143" s="87">
        <v>7</v>
      </c>
      <c r="P143" s="91">
        <v>4289.87</v>
      </c>
      <c r="Q143" s="88" t="s">
        <v>97</v>
      </c>
      <c r="R143" s="88" t="s">
        <v>10</v>
      </c>
      <c r="S143" s="88" t="s">
        <v>82</v>
      </c>
      <c r="T143" s="87" t="s">
        <v>105</v>
      </c>
      <c r="U143" s="87" t="s">
        <v>85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/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4:55" ht="20.100000000000001" hidden="1" customHeight="1" thickBot="1">
      <c r="N144" s="3" t="s">
        <v>98</v>
      </c>
      <c r="O144" s="87">
        <v>7</v>
      </c>
      <c r="P144" s="91">
        <v>8703.59</v>
      </c>
      <c r="Q144" s="88" t="s">
        <v>11</v>
      </c>
      <c r="R144" s="88" t="s">
        <v>10</v>
      </c>
      <c r="S144" s="88" t="s">
        <v>10</v>
      </c>
      <c r="T144" s="87" t="s">
        <v>106</v>
      </c>
      <c r="U144" s="87" t="s">
        <v>85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>O702873</v>
      </c>
      <c r="AU144" s="11">
        <f t="shared" si="66"/>
        <v>7</v>
      </c>
      <c r="AV144" s="11">
        <f t="shared" si="67"/>
        <v>8703.59</v>
      </c>
      <c r="AW144" s="11" t="str">
        <f t="shared" si="68"/>
        <v>2021/2</v>
      </c>
      <c r="AX144" s="11" t="str">
        <f t="shared" si="69"/>
        <v>2021/2 Contribuciones Seg. Social</v>
      </c>
      <c r="AY144" s="11">
        <f t="shared" si="71"/>
        <v>125852.5</v>
      </c>
      <c r="AZ144" s="11">
        <f t="shared" si="70"/>
        <v>6.9157068790846432E-2</v>
      </c>
      <c r="BA144" s="11" t="str">
        <f t="shared" si="73"/>
        <v>O702873 7</v>
      </c>
      <c r="BB144" s="11">
        <f>IFERROR(IF(AW144="","",VLOOKUP(AW144,SUSS!R:S,2,FALSE)),AY144*SUSS!$M$2)</f>
        <v>15689.81</v>
      </c>
      <c r="BC144" s="11">
        <f t="shared" si="72"/>
        <v>1085.0612694853103</v>
      </c>
    </row>
    <row r="145" spans="14:55" ht="20.100000000000001" hidden="1" customHeight="1" thickBot="1">
      <c r="N145" s="3" t="s">
        <v>98</v>
      </c>
      <c r="O145" s="87">
        <v>7</v>
      </c>
      <c r="P145" s="91">
        <v>7996.79</v>
      </c>
      <c r="Q145" s="88" t="s">
        <v>97</v>
      </c>
      <c r="R145" s="88" t="s">
        <v>10</v>
      </c>
      <c r="S145" s="88" t="s">
        <v>10</v>
      </c>
      <c r="T145" s="87" t="s">
        <v>106</v>
      </c>
      <c r="U145" s="87" t="s">
        <v>85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/>
      </c>
      <c r="AU145" s="11" t="str">
        <f t="shared" si="66"/>
        <v/>
      </c>
      <c r="AV145" s="11" t="str">
        <f t="shared" si="67"/>
        <v/>
      </c>
      <c r="AW145" s="11" t="str">
        <f t="shared" si="68"/>
        <v/>
      </c>
      <c r="AX145" s="11" t="str">
        <f t="shared" si="69"/>
        <v/>
      </c>
      <c r="AY145" s="11" t="str">
        <f t="shared" si="71"/>
        <v/>
      </c>
      <c r="AZ145" s="11" t="str">
        <f t="shared" si="70"/>
        <v/>
      </c>
      <c r="BA145" s="11" t="str">
        <f t="shared" si="73"/>
        <v/>
      </c>
      <c r="BB145" s="11" t="str">
        <f>IFERROR(IF(AW145="","",VLOOKUP(AW145,SUSS!R:S,2,FALSE)),AY145*SUSS!$M$2)</f>
        <v/>
      </c>
      <c r="BC145" s="11" t="str">
        <f t="shared" si="72"/>
        <v/>
      </c>
    </row>
    <row r="146" spans="14:55" ht="20.100000000000001" hidden="1" customHeight="1" thickBot="1">
      <c r="N146" s="3" t="s">
        <v>98</v>
      </c>
      <c r="O146" s="87">
        <v>8</v>
      </c>
      <c r="P146" s="91">
        <v>117148.91</v>
      </c>
      <c r="Q146" s="88" t="s">
        <v>11</v>
      </c>
      <c r="R146" s="88" t="s">
        <v>10</v>
      </c>
      <c r="S146" s="88" t="s">
        <v>10</v>
      </c>
      <c r="T146" s="87" t="s">
        <v>106</v>
      </c>
      <c r="U146" s="87" t="s">
        <v>85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>O702873</v>
      </c>
      <c r="AU146" s="11">
        <f t="shared" si="66"/>
        <v>8</v>
      </c>
      <c r="AV146" s="11">
        <f t="shared" si="67"/>
        <v>117148.91</v>
      </c>
      <c r="AW146" s="11" t="str">
        <f t="shared" si="68"/>
        <v>2021/2</v>
      </c>
      <c r="AX146" s="11" t="str">
        <f t="shared" si="69"/>
        <v>2021/2 Contribuciones Seg. Social</v>
      </c>
      <c r="AY146" s="11">
        <f t="shared" si="71"/>
        <v>125852.5</v>
      </c>
      <c r="AZ146" s="11">
        <f t="shared" si="70"/>
        <v>0.93084293120915362</v>
      </c>
      <c r="BA146" s="11" t="str">
        <f t="shared" si="73"/>
        <v>O702873 8</v>
      </c>
      <c r="BB146" s="11">
        <f>IFERROR(IF(AW146="","",VLOOKUP(AW146,SUSS!R:S,2,FALSE)),AY146*SUSS!$M$2)</f>
        <v>15689.81</v>
      </c>
      <c r="BC146" s="11">
        <f t="shared" si="72"/>
        <v>14604.74873051469</v>
      </c>
    </row>
    <row r="147" spans="14:55" ht="20.100000000000001" hidden="1" customHeight="1" thickBot="1">
      <c r="N147" s="3" t="s">
        <v>98</v>
      </c>
      <c r="O147" s="87">
        <v>8</v>
      </c>
      <c r="P147" s="91">
        <v>106295.72</v>
      </c>
      <c r="Q147" s="88" t="s">
        <v>97</v>
      </c>
      <c r="R147" s="88" t="s">
        <v>10</v>
      </c>
      <c r="S147" s="88" t="s">
        <v>10</v>
      </c>
      <c r="T147" s="87" t="s">
        <v>106</v>
      </c>
      <c r="U147" s="87" t="s">
        <v>85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/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4:55" ht="20.100000000000001" hidden="1" customHeight="1" thickBot="1">
      <c r="N148" s="3" t="s">
        <v>98</v>
      </c>
      <c r="O148" s="87">
        <v>8</v>
      </c>
      <c r="P148" s="91">
        <v>1021.01</v>
      </c>
      <c r="Q148" s="88" t="s">
        <v>97</v>
      </c>
      <c r="R148" s="88" t="s">
        <v>10</v>
      </c>
      <c r="S148" s="88" t="s">
        <v>82</v>
      </c>
      <c r="T148" s="87" t="s">
        <v>106</v>
      </c>
      <c r="U148" s="87" t="s">
        <v>85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/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4:55" ht="20.100000000000001" hidden="1" customHeight="1" thickBot="1">
      <c r="N149" s="3" t="s">
        <v>98</v>
      </c>
      <c r="O149" s="87">
        <v>8</v>
      </c>
      <c r="P149" s="91">
        <v>1124.28</v>
      </c>
      <c r="Q149" s="88" t="s">
        <v>11</v>
      </c>
      <c r="R149" s="88" t="s">
        <v>10</v>
      </c>
      <c r="S149" s="88" t="s">
        <v>82</v>
      </c>
      <c r="T149" s="87" t="s">
        <v>106</v>
      </c>
      <c r="U149" s="87" t="s">
        <v>85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O702873</v>
      </c>
      <c r="AU149" s="11">
        <f t="shared" si="66"/>
        <v>8</v>
      </c>
      <c r="AV149" s="11">
        <f t="shared" si="67"/>
        <v>1124.28</v>
      </c>
      <c r="AW149" s="11" t="str">
        <f t="shared" si="68"/>
        <v>2021/2</v>
      </c>
      <c r="AX149" s="11" t="str">
        <f t="shared" si="69"/>
        <v>2021/2 Contribuciones Seg. Social</v>
      </c>
      <c r="AY149" s="11">
        <f t="shared" si="71"/>
        <v>125852.5</v>
      </c>
      <c r="AZ149" s="11">
        <f t="shared" si="70"/>
        <v>8.9333147931109826E-3</v>
      </c>
      <c r="BA149" s="11" t="str">
        <f t="shared" si="73"/>
        <v>O702873 8</v>
      </c>
      <c r="BB149" s="11">
        <f>IFERROR(IF(AW149="","",VLOOKUP(AW149,SUSS!R:S,2,FALSE)),AY149*SUSS!$M$2)</f>
        <v>15689.81</v>
      </c>
      <c r="BC149" s="11">
        <f t="shared" si="72"/>
        <v>140.16201177410062</v>
      </c>
    </row>
    <row r="150" spans="14:55" ht="20.100000000000001" hidden="1" customHeight="1">
      <c r="AC150" s="11" t="str">
        <f t="shared" si="53"/>
        <v/>
      </c>
      <c r="AD150" s="11" t="str">
        <f t="shared" si="54"/>
        <v/>
      </c>
      <c r="AE150" s="11" t="str">
        <f t="shared" si="55"/>
        <v/>
      </c>
      <c r="AF150" s="11" t="str">
        <f t="shared" si="56"/>
        <v/>
      </c>
      <c r="AG150" s="11" t="str">
        <f t="shared" si="57"/>
        <v/>
      </c>
      <c r="AH150" s="11" t="str">
        <f t="shared" si="58"/>
        <v/>
      </c>
      <c r="AI150" s="11" t="str">
        <f t="shared" si="59"/>
        <v/>
      </c>
      <c r="AJ150" s="11" t="str">
        <f t="shared" si="60"/>
        <v/>
      </c>
      <c r="AK150" s="11" t="str">
        <f t="shared" si="61"/>
        <v/>
      </c>
      <c r="AN150" s="11" t="str">
        <f t="shared" si="62"/>
        <v/>
      </c>
      <c r="AO150" s="11" t="str">
        <f t="shared" si="63"/>
        <v/>
      </c>
      <c r="AP150" s="11" t="str">
        <f t="shared" si="64"/>
        <v/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/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4:55" ht="20.100000000000001" hidden="1" customHeight="1"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/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4:55" ht="20.100000000000001" hidden="1" customHeight="1">
      <c r="AC152" s="11" t="str">
        <f t="shared" si="53"/>
        <v/>
      </c>
      <c r="AD152" s="11" t="str">
        <f t="shared" si="54"/>
        <v/>
      </c>
      <c r="AE152" s="11" t="str">
        <f t="shared" si="55"/>
        <v/>
      </c>
      <c r="AF152" s="11" t="str">
        <f t="shared" si="56"/>
        <v/>
      </c>
      <c r="AG152" s="11" t="str">
        <f t="shared" si="57"/>
        <v/>
      </c>
      <c r="AH152" s="11" t="str">
        <f t="shared" si="58"/>
        <v/>
      </c>
      <c r="AI152" s="11" t="str">
        <f t="shared" si="59"/>
        <v/>
      </c>
      <c r="AJ152" s="11" t="str">
        <f t="shared" si="60"/>
        <v/>
      </c>
      <c r="AK152" s="11" t="str">
        <f t="shared" si="61"/>
        <v/>
      </c>
      <c r="AN152" s="11" t="str">
        <f t="shared" si="62"/>
        <v/>
      </c>
      <c r="AO152" s="11" t="str">
        <f t="shared" si="63"/>
        <v/>
      </c>
      <c r="AP152" s="11" t="str">
        <f t="shared" si="64"/>
        <v/>
      </c>
      <c r="AT152" s="11" t="str">
        <f t="shared" si="65"/>
        <v/>
      </c>
      <c r="AU152" s="11" t="str">
        <f t="shared" si="66"/>
        <v/>
      </c>
      <c r="AV152" s="11" t="str">
        <f t="shared" si="67"/>
        <v/>
      </c>
      <c r="AW152" s="11" t="str">
        <f t="shared" si="68"/>
        <v/>
      </c>
      <c r="AX152" s="11" t="str">
        <f t="shared" si="69"/>
        <v/>
      </c>
      <c r="AY152" s="11" t="str">
        <f t="shared" si="71"/>
        <v/>
      </c>
      <c r="AZ152" s="11" t="str">
        <f t="shared" si="70"/>
        <v/>
      </c>
      <c r="BA152" s="11" t="str">
        <f t="shared" si="73"/>
        <v/>
      </c>
      <c r="BB152" s="11" t="str">
        <f>IFERROR(IF(AW152="","",VLOOKUP(AW152,SUSS!R:S,2,FALSE)),AY152*SUSS!$M$2)</f>
        <v/>
      </c>
      <c r="BC152" s="11" t="str">
        <f t="shared" si="72"/>
        <v/>
      </c>
    </row>
    <row r="153" spans="14:55" ht="20.100000000000001" hidden="1" customHeight="1"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/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4:55" ht="20.100000000000001" hidden="1" customHeight="1">
      <c r="AC154" s="11" t="str">
        <f t="shared" si="53"/>
        <v/>
      </c>
      <c r="AD154" s="11" t="str">
        <f t="shared" si="54"/>
        <v/>
      </c>
      <c r="AE154" s="11" t="str">
        <f t="shared" si="55"/>
        <v/>
      </c>
      <c r="AF154" s="11" t="str">
        <f t="shared" si="56"/>
        <v/>
      </c>
      <c r="AG154" s="11" t="str">
        <f t="shared" si="57"/>
        <v/>
      </c>
      <c r="AH154" s="11" t="str">
        <f t="shared" si="58"/>
        <v/>
      </c>
      <c r="AI154" s="11" t="str">
        <f t="shared" si="59"/>
        <v/>
      </c>
      <c r="AJ154" s="11" t="str">
        <f t="shared" si="60"/>
        <v/>
      </c>
      <c r="AK154" s="11" t="str">
        <f t="shared" si="61"/>
        <v/>
      </c>
      <c r="AN154" s="11" t="str">
        <f t="shared" si="62"/>
        <v/>
      </c>
      <c r="AO154" s="11" t="str">
        <f t="shared" si="63"/>
        <v/>
      </c>
      <c r="AP154" s="11" t="str">
        <f t="shared" si="64"/>
        <v/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/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4:55" ht="20.100000000000001" hidden="1" customHeight="1"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/>
      </c>
      <c r="AU155" s="11" t="str">
        <f t="shared" si="66"/>
        <v/>
      </c>
      <c r="AV155" s="11" t="str">
        <f t="shared" si="67"/>
        <v/>
      </c>
      <c r="AW155" s="11" t="str">
        <f t="shared" si="68"/>
        <v/>
      </c>
      <c r="AX155" s="11" t="str">
        <f t="shared" si="69"/>
        <v/>
      </c>
      <c r="AY155" s="11" t="str">
        <f t="shared" si="71"/>
        <v/>
      </c>
      <c r="AZ155" s="11" t="str">
        <f t="shared" si="70"/>
        <v/>
      </c>
      <c r="BA155" s="11" t="str">
        <f t="shared" si="73"/>
        <v/>
      </c>
      <c r="BB155" s="11" t="str">
        <f>IFERROR(IF(AW155="","",VLOOKUP(AW155,SUSS!R:S,2,FALSE)),AY155*SUSS!$M$2)</f>
        <v/>
      </c>
      <c r="BC155" s="11" t="str">
        <f t="shared" si="72"/>
        <v/>
      </c>
    </row>
    <row r="156" spans="14:55" ht="20.100000000000001" hidden="1" customHeight="1">
      <c r="AC156" s="11" t="str">
        <f t="shared" si="53"/>
        <v/>
      </c>
      <c r="AD156" s="11" t="str">
        <f t="shared" si="54"/>
        <v/>
      </c>
      <c r="AE156" s="11" t="str">
        <f t="shared" si="55"/>
        <v/>
      </c>
      <c r="AF156" s="11" t="str">
        <f t="shared" si="56"/>
        <v/>
      </c>
      <c r="AG156" s="11" t="str">
        <f t="shared" si="57"/>
        <v/>
      </c>
      <c r="AH156" s="11" t="str">
        <f t="shared" si="58"/>
        <v/>
      </c>
      <c r="AI156" s="11" t="str">
        <f t="shared" si="59"/>
        <v/>
      </c>
      <c r="AJ156" s="11" t="str">
        <f t="shared" si="60"/>
        <v/>
      </c>
      <c r="AK156" s="11" t="str">
        <f t="shared" si="61"/>
        <v/>
      </c>
      <c r="AN156" s="11" t="str">
        <f t="shared" si="62"/>
        <v/>
      </c>
      <c r="AO156" s="11" t="str">
        <f t="shared" si="63"/>
        <v/>
      </c>
      <c r="AP156" s="11" t="str">
        <f t="shared" si="64"/>
        <v/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/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4:55" ht="20.100000000000001" hidden="1" customHeight="1"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/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4:55" ht="20.100000000000001" hidden="1" customHeight="1"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/>
      </c>
      <c r="AU158" s="11" t="str">
        <f t="shared" ref="AU158:AU221" si="87">IF($Q158=$AD$1,O158,"")</f>
        <v/>
      </c>
      <c r="AV158" s="11" t="str">
        <f t="shared" ref="AV158:AV221" si="88">IF($Q158=$AD$1,P158,"")</f>
        <v/>
      </c>
      <c r="AW158" s="11" t="str">
        <f t="shared" ref="AW158:AW221" si="89">IF($Q158=$AD$1,T158,"")</f>
        <v/>
      </c>
      <c r="AX158" s="11" t="str">
        <f t="shared" ref="AX158:AX221" si="90">IF(AW158&lt;&gt;"",AW158&amp;" "&amp;$AD$1,"")</f>
        <v/>
      </c>
      <c r="AY158" s="11" t="str">
        <f t="shared" si="71"/>
        <v/>
      </c>
      <c r="AZ158" s="11" t="str">
        <f t="shared" ref="AZ158:AZ221" si="91">IF(AY158="","",AV158/AY158)</f>
        <v/>
      </c>
      <c r="BA158" s="11" t="str">
        <f t="shared" si="73"/>
        <v/>
      </c>
      <c r="BB158" s="11" t="str">
        <f>IFERROR(IF(AW158="","",VLOOKUP(AW158,SUSS!R:S,2,FALSE)),AY158*SUSS!$M$2)</f>
        <v/>
      </c>
      <c r="BC158" s="11" t="str">
        <f t="shared" si="72"/>
        <v/>
      </c>
    </row>
    <row r="159" spans="14:55" ht="20.100000000000001" hidden="1" customHeight="1"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/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4:55" ht="20.100000000000001" hidden="1" customHeight="1"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/>
      </c>
      <c r="AU160" s="11" t="str">
        <f t="shared" si="87"/>
        <v/>
      </c>
      <c r="AV160" s="11" t="str">
        <f t="shared" si="88"/>
        <v/>
      </c>
      <c r="AW160" s="11" t="str">
        <f t="shared" si="89"/>
        <v/>
      </c>
      <c r="AX160" s="11" t="str">
        <f t="shared" si="90"/>
        <v/>
      </c>
      <c r="AY160" s="11" t="str">
        <f t="shared" si="71"/>
        <v/>
      </c>
      <c r="AZ160" s="11" t="str">
        <f t="shared" si="91"/>
        <v/>
      </c>
      <c r="BA160" s="11" t="str">
        <f t="shared" si="73"/>
        <v/>
      </c>
      <c r="BB160" s="11" t="str">
        <f>IFERROR(IF(AW160="","",VLOOKUP(AW160,SUSS!R:S,2,FALSE)),AY160*SUSS!$M$2)</f>
        <v/>
      </c>
      <c r="BC160" s="11" t="str">
        <f t="shared" si="72"/>
        <v/>
      </c>
    </row>
    <row r="161" spans="29:55" ht="20.100000000000001" hidden="1" customHeight="1"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/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29:55" ht="20.100000000000001" hidden="1" customHeight="1"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/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29:55" ht="20.100000000000001" hidden="1" customHeight="1"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/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29:55" ht="20.100000000000001" hidden="1" customHeight="1"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/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29:55" ht="20.100000000000001" hidden="1" customHeight="1"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/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29:55" ht="20.100000000000001" hidden="1" customHeight="1">
      <c r="AC166" s="11" t="str">
        <f t="shared" si="74"/>
        <v/>
      </c>
      <c r="AD166" s="11" t="str">
        <f t="shared" si="75"/>
        <v/>
      </c>
      <c r="AE166" s="11" t="str">
        <f t="shared" si="76"/>
        <v/>
      </c>
      <c r="AF166" s="11" t="str">
        <f t="shared" si="77"/>
        <v/>
      </c>
      <c r="AG166" s="11" t="str">
        <f t="shared" si="78"/>
        <v/>
      </c>
      <c r="AH166" s="11" t="str">
        <f t="shared" si="79"/>
        <v/>
      </c>
      <c r="AI166" s="11" t="str">
        <f t="shared" si="80"/>
        <v/>
      </c>
      <c r="AJ166" s="11" t="str">
        <f t="shared" si="81"/>
        <v/>
      </c>
      <c r="AK166" s="11" t="str">
        <f t="shared" si="82"/>
        <v/>
      </c>
      <c r="AN166" s="11" t="str">
        <f t="shared" si="83"/>
        <v/>
      </c>
      <c r="AO166" s="11" t="str">
        <f t="shared" si="84"/>
        <v/>
      </c>
      <c r="AP166" s="11" t="str">
        <f t="shared" si="85"/>
        <v/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/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29:55" ht="20.100000000000001" hidden="1" customHeight="1"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/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29:55" ht="20.100000000000001" hidden="1" customHeight="1"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/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29:55" ht="20.100000000000001" hidden="1" customHeight="1">
      <c r="AC169" s="11" t="str">
        <f t="shared" si="74"/>
        <v/>
      </c>
      <c r="AD169" s="11" t="str">
        <f t="shared" si="75"/>
        <v/>
      </c>
      <c r="AE169" s="11" t="str">
        <f t="shared" si="76"/>
        <v/>
      </c>
      <c r="AF169" s="11" t="str">
        <f t="shared" si="77"/>
        <v/>
      </c>
      <c r="AG169" s="11" t="str">
        <f t="shared" si="78"/>
        <v/>
      </c>
      <c r="AH169" s="11" t="str">
        <f t="shared" si="79"/>
        <v/>
      </c>
      <c r="AI169" s="11" t="str">
        <f t="shared" si="80"/>
        <v/>
      </c>
      <c r="AJ169" s="11" t="str">
        <f t="shared" si="81"/>
        <v/>
      </c>
      <c r="AK169" s="11" t="str">
        <f t="shared" si="82"/>
        <v/>
      </c>
      <c r="AN169" s="11" t="str">
        <f t="shared" si="83"/>
        <v/>
      </c>
      <c r="AO169" s="11" t="str">
        <f t="shared" si="84"/>
        <v/>
      </c>
      <c r="AP169" s="11" t="str">
        <f t="shared" si="85"/>
        <v/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/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29:55" ht="20.100000000000001" hidden="1" customHeight="1"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/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29:55" ht="20.100000000000001" hidden="1" customHeight="1">
      <c r="AC171" s="11" t="str">
        <f t="shared" si="74"/>
        <v/>
      </c>
      <c r="AD171" s="11" t="str">
        <f t="shared" si="75"/>
        <v/>
      </c>
      <c r="AE171" s="11" t="str">
        <f t="shared" si="76"/>
        <v/>
      </c>
      <c r="AF171" s="11" t="str">
        <f t="shared" si="77"/>
        <v/>
      </c>
      <c r="AG171" s="11" t="str">
        <f t="shared" si="78"/>
        <v/>
      </c>
      <c r="AH171" s="11" t="str">
        <f t="shared" si="79"/>
        <v/>
      </c>
      <c r="AI171" s="11" t="str">
        <f t="shared" si="80"/>
        <v/>
      </c>
      <c r="AJ171" s="11" t="str">
        <f t="shared" si="81"/>
        <v/>
      </c>
      <c r="AK171" s="11" t="str">
        <f t="shared" si="82"/>
        <v/>
      </c>
      <c r="AN171" s="11" t="str">
        <f t="shared" si="83"/>
        <v/>
      </c>
      <c r="AO171" s="11" t="str">
        <f t="shared" si="84"/>
        <v/>
      </c>
      <c r="AP171" s="11" t="str">
        <f t="shared" si="85"/>
        <v/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/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29:55" ht="20.100000000000001" hidden="1" customHeight="1"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/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29:55" ht="20.100000000000001" hidden="1" customHeight="1"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/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29:55" ht="20.100000000000001" hidden="1" customHeight="1"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/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29:55" ht="20.100000000000001" hidden="1" customHeight="1">
      <c r="AC175" s="11" t="str">
        <f t="shared" si="74"/>
        <v/>
      </c>
      <c r="AD175" s="11" t="str">
        <f t="shared" si="75"/>
        <v/>
      </c>
      <c r="AE175" s="11" t="str">
        <f t="shared" si="76"/>
        <v/>
      </c>
      <c r="AF175" s="11" t="str">
        <f t="shared" si="77"/>
        <v/>
      </c>
      <c r="AG175" s="11" t="str">
        <f t="shared" si="78"/>
        <v/>
      </c>
      <c r="AH175" s="11" t="str">
        <f t="shared" si="79"/>
        <v/>
      </c>
      <c r="AI175" s="11" t="str">
        <f t="shared" si="80"/>
        <v/>
      </c>
      <c r="AJ175" s="11" t="str">
        <f t="shared" si="81"/>
        <v/>
      </c>
      <c r="AK175" s="11" t="str">
        <f t="shared" si="82"/>
        <v/>
      </c>
      <c r="AN175" s="11" t="str">
        <f t="shared" si="83"/>
        <v/>
      </c>
      <c r="AO175" s="11" t="str">
        <f t="shared" si="84"/>
        <v/>
      </c>
      <c r="AP175" s="11" t="str">
        <f t="shared" si="85"/>
        <v/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/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29:55" ht="20.100000000000001" hidden="1" customHeight="1"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/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29:55" ht="20.100000000000001" hidden="1" customHeight="1">
      <c r="AC177" s="11" t="str">
        <f t="shared" si="74"/>
        <v/>
      </c>
      <c r="AD177" s="11" t="str">
        <f t="shared" si="75"/>
        <v/>
      </c>
      <c r="AE177" s="11" t="str">
        <f t="shared" si="76"/>
        <v/>
      </c>
      <c r="AF177" s="11" t="str">
        <f t="shared" si="77"/>
        <v/>
      </c>
      <c r="AG177" s="11" t="str">
        <f t="shared" si="78"/>
        <v/>
      </c>
      <c r="AH177" s="11" t="str">
        <f t="shared" si="79"/>
        <v/>
      </c>
      <c r="AI177" s="11" t="str">
        <f t="shared" si="80"/>
        <v/>
      </c>
      <c r="AJ177" s="11" t="str">
        <f t="shared" si="81"/>
        <v/>
      </c>
      <c r="AK177" s="11" t="str">
        <f t="shared" si="82"/>
        <v/>
      </c>
      <c r="AN177" s="11" t="str">
        <f t="shared" si="83"/>
        <v/>
      </c>
      <c r="AO177" s="11" t="str">
        <f t="shared" si="84"/>
        <v/>
      </c>
      <c r="AP177" s="11" t="str">
        <f t="shared" si="85"/>
        <v/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/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29:55" ht="20.100000000000001" hidden="1" customHeight="1"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/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29:55" ht="20.100000000000001" hidden="1" customHeight="1"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/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29:55" ht="20.100000000000001" hidden="1" customHeight="1"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/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29:55" ht="20.100000000000001" hidden="1" customHeight="1"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/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29:55" ht="20.100000000000001" hidden="1" customHeight="1"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/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29:55" ht="20.100000000000001" hidden="1" customHeight="1"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/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29:55" ht="20.100000000000001" hidden="1" customHeight="1"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/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29:55" ht="20.100000000000001" hidden="1" customHeight="1"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/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29:55" ht="20.100000000000001" hidden="1" customHeight="1"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/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29:55" ht="20.100000000000001" hidden="1" customHeight="1"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/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29:55" ht="20.100000000000001" hidden="1" customHeight="1"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/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29:55" ht="20.100000000000001" hidden="1" customHeight="1"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/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29:55" ht="20.100000000000001" hidden="1" customHeight="1"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/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29:55" ht="20.100000000000001" hidden="1" customHeight="1"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/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29:55" ht="20.100000000000001" hidden="1" customHeight="1"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/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29:55" ht="20.100000000000001" hidden="1" customHeight="1"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/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29:55" ht="20.100000000000001" hidden="1" customHeight="1"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/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29:55" ht="20.100000000000001" hidden="1" customHeight="1"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/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29:55" ht="20.100000000000001" hidden="1" customHeight="1"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/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29:55" ht="20.100000000000001" hidden="1" customHeight="1"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/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29:55" ht="20.100000000000001" hidden="1" customHeight="1"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/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29:55" ht="20.100000000000001" hidden="1" customHeight="1"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/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29:55" ht="20.100000000000001" hidden="1" customHeight="1"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/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29:55" ht="20.100000000000001" hidden="1" customHeight="1"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/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29:55" ht="20.100000000000001" hidden="1" customHeight="1"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/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29:55" ht="20.100000000000001" hidden="1" customHeight="1"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/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29:55" ht="20.100000000000001" hidden="1" customHeight="1"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/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29:55" ht="20.100000000000001" hidden="1" customHeight="1"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/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29:55" ht="20.100000000000001" hidden="1" customHeight="1"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/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29:55" ht="20.100000000000001" hidden="1" customHeight="1"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/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29:55" ht="20.100000000000001" hidden="1" customHeight="1"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/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29:55" ht="20.100000000000001" hidden="1" customHeight="1"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/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29:55" ht="20.100000000000001" hidden="1" customHeight="1"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/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29:55" ht="20.100000000000001" hidden="1" customHeight="1"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/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29:55" ht="20.100000000000001" hidden="1" customHeight="1"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/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29:55" ht="20.100000000000001" hidden="1" customHeight="1"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/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29:55" ht="20.100000000000001" hidden="1" customHeight="1"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/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29:55" ht="20.100000000000001" hidden="1" customHeight="1"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/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29:55" ht="20.100000000000001" hidden="1" customHeight="1"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/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29:55" ht="20.100000000000001" hidden="1" customHeight="1"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/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29:55" ht="20.100000000000001" hidden="1" customHeight="1"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/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29:55" ht="20.100000000000001" hidden="1" customHeight="1"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/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29:55" ht="20.100000000000001" hidden="1" customHeight="1"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/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29:55" ht="20.100000000000001" hidden="1" customHeight="1"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/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29:55" ht="20.100000000000001" hidden="1" customHeight="1"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/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29:55" ht="20.100000000000001" hidden="1" customHeight="1"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/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29:55" ht="20.100000000000001" hidden="1" customHeight="1"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/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29:55" ht="20.100000000000001" hidden="1" customHeight="1"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/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29:55" ht="20.100000000000001" hidden="1" customHeight="1"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/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29:55" ht="20.100000000000001" hidden="1" customHeight="1"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/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29:55" ht="20.100000000000001" hidden="1" customHeight="1"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/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29:55" ht="20.100000000000001" hidden="1" customHeight="1"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/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29:55" ht="20.100000000000001" hidden="1" customHeight="1"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/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29:55" ht="20.100000000000001" hidden="1" customHeight="1"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/>
      </c>
      <c r="AU231" s="11" t="str">
        <f t="shared" si="108"/>
        <v/>
      </c>
      <c r="AV231" s="11" t="str">
        <f t="shared" si="109"/>
        <v/>
      </c>
      <c r="AW231" s="11" t="str">
        <f t="shared" si="110"/>
        <v/>
      </c>
      <c r="AX231" s="11" t="str">
        <f t="shared" si="111"/>
        <v/>
      </c>
      <c r="AY231" s="11" t="str">
        <f t="shared" si="92"/>
        <v/>
      </c>
      <c r="AZ231" s="11" t="str">
        <f t="shared" si="112"/>
        <v/>
      </c>
      <c r="BA231" s="11" t="str">
        <f t="shared" si="94"/>
        <v/>
      </c>
      <c r="BB231" s="11" t="str">
        <f>IFERROR(IF(AW231="","",VLOOKUP(AW231,SUSS!R:S,2,FALSE)),AY231*SUSS!$M$2)</f>
        <v/>
      </c>
      <c r="BC231" s="11" t="str">
        <f t="shared" si="93"/>
        <v/>
      </c>
    </row>
    <row r="232" spans="29:55" ht="20.100000000000001" hidden="1" customHeight="1"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/>
      </c>
      <c r="AU232" s="11" t="str">
        <f t="shared" si="108"/>
        <v/>
      </c>
      <c r="AV232" s="11" t="str">
        <f t="shared" si="109"/>
        <v/>
      </c>
      <c r="AW232" s="11" t="str">
        <f t="shared" si="110"/>
        <v/>
      </c>
      <c r="AX232" s="11" t="str">
        <f t="shared" si="111"/>
        <v/>
      </c>
      <c r="AY232" s="11" t="str">
        <f t="shared" si="92"/>
        <v/>
      </c>
      <c r="AZ232" s="11" t="str">
        <f t="shared" si="112"/>
        <v/>
      </c>
      <c r="BA232" s="11" t="str">
        <f t="shared" si="94"/>
        <v/>
      </c>
      <c r="BB232" s="11" t="str">
        <f>IFERROR(IF(AW232="","",VLOOKUP(AW232,SUSS!R:S,2,FALSE)),AY232*SUSS!$M$2)</f>
        <v/>
      </c>
      <c r="BC232" s="11" t="str">
        <f t="shared" si="93"/>
        <v/>
      </c>
    </row>
    <row r="233" spans="29:55" ht="20.100000000000001" hidden="1" customHeight="1"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/>
      </c>
      <c r="AU233" s="11" t="str">
        <f t="shared" si="108"/>
        <v/>
      </c>
      <c r="AV233" s="11" t="str">
        <f t="shared" si="109"/>
        <v/>
      </c>
      <c r="AW233" s="11" t="str">
        <f t="shared" si="110"/>
        <v/>
      </c>
      <c r="AX233" s="11" t="str">
        <f t="shared" si="111"/>
        <v/>
      </c>
      <c r="AY233" s="11" t="str">
        <f t="shared" si="92"/>
        <v/>
      </c>
      <c r="AZ233" s="11" t="str">
        <f t="shared" si="112"/>
        <v/>
      </c>
      <c r="BA233" s="11" t="str">
        <f t="shared" si="94"/>
        <v/>
      </c>
      <c r="BB233" s="11" t="str">
        <f>IFERROR(IF(AW233="","",VLOOKUP(AW233,SUSS!R:S,2,FALSE)),AY233*SUSS!$M$2)</f>
        <v/>
      </c>
      <c r="BC233" s="11" t="str">
        <f t="shared" si="93"/>
        <v/>
      </c>
    </row>
    <row r="234" spans="29:55" ht="20.100000000000001" hidden="1" customHeight="1"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/>
      </c>
      <c r="AU234" s="11" t="str">
        <f t="shared" si="108"/>
        <v/>
      </c>
      <c r="AV234" s="11" t="str">
        <f t="shared" si="109"/>
        <v/>
      </c>
      <c r="AW234" s="11" t="str">
        <f t="shared" si="110"/>
        <v/>
      </c>
      <c r="AX234" s="11" t="str">
        <f t="shared" si="111"/>
        <v/>
      </c>
      <c r="AY234" s="11" t="str">
        <f t="shared" si="92"/>
        <v/>
      </c>
      <c r="AZ234" s="11" t="str">
        <f t="shared" si="112"/>
        <v/>
      </c>
      <c r="BA234" s="11" t="str">
        <f t="shared" si="94"/>
        <v/>
      </c>
      <c r="BB234" s="11" t="str">
        <f>IFERROR(IF(AW234="","",VLOOKUP(AW234,SUSS!R:S,2,FALSE)),AY234*SUSS!$M$2)</f>
        <v/>
      </c>
      <c r="BC234" s="11" t="str">
        <f t="shared" si="93"/>
        <v/>
      </c>
    </row>
    <row r="235" spans="29:55" ht="20.100000000000001" hidden="1" customHeight="1"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/>
      </c>
      <c r="AU235" s="11" t="str">
        <f t="shared" si="108"/>
        <v/>
      </c>
      <c r="AV235" s="11" t="str">
        <f t="shared" si="109"/>
        <v/>
      </c>
      <c r="AW235" s="11" t="str">
        <f t="shared" si="110"/>
        <v/>
      </c>
      <c r="AX235" s="11" t="str">
        <f t="shared" si="111"/>
        <v/>
      </c>
      <c r="AY235" s="11" t="str">
        <f t="shared" si="92"/>
        <v/>
      </c>
      <c r="AZ235" s="11" t="str">
        <f t="shared" si="112"/>
        <v/>
      </c>
      <c r="BA235" s="11" t="str">
        <f t="shared" si="94"/>
        <v/>
      </c>
      <c r="BB235" s="11" t="str">
        <f>IFERROR(IF(AW235="","",VLOOKUP(AW235,SUSS!R:S,2,FALSE)),AY235*SUSS!$M$2)</f>
        <v/>
      </c>
      <c r="BC235" s="11" t="str">
        <f t="shared" si="93"/>
        <v/>
      </c>
    </row>
    <row r="236" spans="29:55" ht="20.100000000000001" hidden="1" customHeight="1"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/>
      </c>
      <c r="AU236" s="11" t="str">
        <f t="shared" si="108"/>
        <v/>
      </c>
      <c r="AV236" s="11" t="str">
        <f t="shared" si="109"/>
        <v/>
      </c>
      <c r="AW236" s="11" t="str">
        <f t="shared" si="110"/>
        <v/>
      </c>
      <c r="AX236" s="11" t="str">
        <f t="shared" si="111"/>
        <v/>
      </c>
      <c r="AY236" s="11" t="str">
        <f t="shared" si="92"/>
        <v/>
      </c>
      <c r="AZ236" s="11" t="str">
        <f t="shared" si="112"/>
        <v/>
      </c>
      <c r="BA236" s="11" t="str">
        <f t="shared" si="94"/>
        <v/>
      </c>
      <c r="BB236" s="11" t="str">
        <f>IFERROR(IF(AW236="","",VLOOKUP(AW236,SUSS!R:S,2,FALSE)),AY236*SUSS!$M$2)</f>
        <v/>
      </c>
      <c r="BC236" s="11" t="str">
        <f t="shared" si="93"/>
        <v/>
      </c>
    </row>
    <row r="237" spans="29:55" ht="20.100000000000001" hidden="1" customHeight="1"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/>
      </c>
      <c r="AU237" s="11" t="str">
        <f t="shared" si="108"/>
        <v/>
      </c>
      <c r="AV237" s="11" t="str">
        <f t="shared" si="109"/>
        <v/>
      </c>
      <c r="AW237" s="11" t="str">
        <f t="shared" si="110"/>
        <v/>
      </c>
      <c r="AX237" s="11" t="str">
        <f t="shared" si="111"/>
        <v/>
      </c>
      <c r="AY237" s="11" t="str">
        <f t="shared" si="92"/>
        <v/>
      </c>
      <c r="AZ237" s="11" t="str">
        <f t="shared" si="112"/>
        <v/>
      </c>
      <c r="BA237" s="11" t="str">
        <f t="shared" si="94"/>
        <v/>
      </c>
      <c r="BB237" s="11" t="str">
        <f>IFERROR(IF(AW237="","",VLOOKUP(AW237,SUSS!R:S,2,FALSE)),AY237*SUSS!$M$2)</f>
        <v/>
      </c>
      <c r="BC237" s="11" t="str">
        <f t="shared" si="93"/>
        <v/>
      </c>
    </row>
    <row r="238" spans="29:55" ht="20.100000000000001" hidden="1" customHeight="1"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/>
      </c>
      <c r="AU238" s="11" t="str">
        <f t="shared" si="108"/>
        <v/>
      </c>
      <c r="AV238" s="11" t="str">
        <f t="shared" si="109"/>
        <v/>
      </c>
      <c r="AW238" s="11" t="str">
        <f t="shared" si="110"/>
        <v/>
      </c>
      <c r="AX238" s="11" t="str">
        <f t="shared" si="111"/>
        <v/>
      </c>
      <c r="AY238" s="11" t="str">
        <f t="shared" si="92"/>
        <v/>
      </c>
      <c r="AZ238" s="11" t="str">
        <f t="shared" si="112"/>
        <v/>
      </c>
      <c r="BA238" s="11" t="str">
        <f t="shared" si="94"/>
        <v/>
      </c>
      <c r="BB238" s="11" t="str">
        <f>IFERROR(IF(AW238="","",VLOOKUP(AW238,SUSS!R:S,2,FALSE)),AY238*SUSS!$M$2)</f>
        <v/>
      </c>
      <c r="BC238" s="11" t="str">
        <f t="shared" si="93"/>
        <v/>
      </c>
    </row>
    <row r="239" spans="29:55" ht="20.100000000000001" hidden="1" customHeight="1"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/>
      </c>
      <c r="AU239" s="11" t="str">
        <f t="shared" si="108"/>
        <v/>
      </c>
      <c r="AV239" s="11" t="str">
        <f t="shared" si="109"/>
        <v/>
      </c>
      <c r="AW239" s="11" t="str">
        <f t="shared" si="110"/>
        <v/>
      </c>
      <c r="AX239" s="11" t="str">
        <f t="shared" si="111"/>
        <v/>
      </c>
      <c r="AY239" s="11" t="str">
        <f t="shared" si="92"/>
        <v/>
      </c>
      <c r="AZ239" s="11" t="str">
        <f t="shared" si="112"/>
        <v/>
      </c>
      <c r="BA239" s="11" t="str">
        <f t="shared" si="94"/>
        <v/>
      </c>
      <c r="BB239" s="11" t="str">
        <f>IFERROR(IF(AW239="","",VLOOKUP(AW239,SUSS!R:S,2,FALSE)),AY239*SUSS!$M$2)</f>
        <v/>
      </c>
      <c r="BC239" s="11" t="str">
        <f t="shared" si="93"/>
        <v/>
      </c>
    </row>
    <row r="240" spans="29:55" ht="20.100000000000001" hidden="1" customHeight="1"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/>
      </c>
      <c r="AU240" s="11" t="str">
        <f t="shared" si="108"/>
        <v/>
      </c>
      <c r="AV240" s="11" t="str">
        <f t="shared" si="109"/>
        <v/>
      </c>
      <c r="AW240" s="11" t="str">
        <f t="shared" si="110"/>
        <v/>
      </c>
      <c r="AX240" s="11" t="str">
        <f t="shared" si="111"/>
        <v/>
      </c>
      <c r="AY240" s="11" t="str">
        <f t="shared" si="92"/>
        <v/>
      </c>
      <c r="AZ240" s="11" t="str">
        <f t="shared" si="112"/>
        <v/>
      </c>
      <c r="BA240" s="11" t="str">
        <f t="shared" si="94"/>
        <v/>
      </c>
      <c r="BB240" s="11" t="str">
        <f>IFERROR(IF(AW240="","",VLOOKUP(AW240,SUSS!R:S,2,FALSE)),AY240*SUSS!$M$2)</f>
        <v/>
      </c>
      <c r="BC240" s="11" t="str">
        <f t="shared" si="93"/>
        <v/>
      </c>
    </row>
    <row r="241" spans="29:55" ht="20.100000000000001" hidden="1" customHeight="1"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/>
      </c>
      <c r="AU241" s="11" t="str">
        <f t="shared" si="108"/>
        <v/>
      </c>
      <c r="AV241" s="11" t="str">
        <f t="shared" si="109"/>
        <v/>
      </c>
      <c r="AW241" s="11" t="str">
        <f t="shared" si="110"/>
        <v/>
      </c>
      <c r="AX241" s="11" t="str">
        <f t="shared" si="111"/>
        <v/>
      </c>
      <c r="AY241" s="11" t="str">
        <f t="shared" si="92"/>
        <v/>
      </c>
      <c r="AZ241" s="11" t="str">
        <f t="shared" si="112"/>
        <v/>
      </c>
      <c r="BA241" s="11" t="str">
        <f t="shared" si="94"/>
        <v/>
      </c>
      <c r="BB241" s="11" t="str">
        <f>IFERROR(IF(AW241="","",VLOOKUP(AW241,SUSS!R:S,2,FALSE)),AY241*SUSS!$M$2)</f>
        <v/>
      </c>
      <c r="BC241" s="11" t="str">
        <f t="shared" si="93"/>
        <v/>
      </c>
    </row>
    <row r="242" spans="29:55" ht="20.100000000000001" hidden="1" customHeight="1"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/>
      </c>
      <c r="AU242" s="11" t="str">
        <f t="shared" si="108"/>
        <v/>
      </c>
      <c r="AV242" s="11" t="str">
        <f t="shared" si="109"/>
        <v/>
      </c>
      <c r="AW242" s="11" t="str">
        <f t="shared" si="110"/>
        <v/>
      </c>
      <c r="AX242" s="11" t="str">
        <f t="shared" si="111"/>
        <v/>
      </c>
      <c r="AY242" s="11" t="str">
        <f t="shared" si="92"/>
        <v/>
      </c>
      <c r="AZ242" s="11" t="str">
        <f t="shared" si="112"/>
        <v/>
      </c>
      <c r="BA242" s="11" t="str">
        <f t="shared" si="94"/>
        <v/>
      </c>
      <c r="BB242" s="11" t="str">
        <f>IFERROR(IF(AW242="","",VLOOKUP(AW242,SUSS!R:S,2,FALSE)),AY242*SUSS!$M$2)</f>
        <v/>
      </c>
      <c r="BC242" s="11" t="str">
        <f t="shared" si="93"/>
        <v/>
      </c>
    </row>
    <row r="243" spans="29:55" ht="20.100000000000001" hidden="1" customHeight="1"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/>
      </c>
      <c r="AU243" s="11" t="str">
        <f t="shared" si="108"/>
        <v/>
      </c>
      <c r="AV243" s="11" t="str">
        <f t="shared" si="109"/>
        <v/>
      </c>
      <c r="AW243" s="11" t="str">
        <f t="shared" si="110"/>
        <v/>
      </c>
      <c r="AX243" s="11" t="str">
        <f t="shared" si="111"/>
        <v/>
      </c>
      <c r="AY243" s="11" t="str">
        <f t="shared" si="92"/>
        <v/>
      </c>
      <c r="AZ243" s="11" t="str">
        <f t="shared" si="112"/>
        <v/>
      </c>
      <c r="BA243" s="11" t="str">
        <f t="shared" si="94"/>
        <v/>
      </c>
      <c r="BB243" s="11" t="str">
        <f>IFERROR(IF(AW243="","",VLOOKUP(AW243,SUSS!R:S,2,FALSE)),AY243*SUSS!$M$2)</f>
        <v/>
      </c>
      <c r="BC243" s="11" t="str">
        <f t="shared" si="93"/>
        <v/>
      </c>
    </row>
    <row r="244" spans="29:55" ht="20.100000000000001" hidden="1" customHeight="1"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/>
      </c>
      <c r="AU244" s="11" t="str">
        <f t="shared" si="108"/>
        <v/>
      </c>
      <c r="AV244" s="11" t="str">
        <f t="shared" si="109"/>
        <v/>
      </c>
      <c r="AW244" s="11" t="str">
        <f t="shared" si="110"/>
        <v/>
      </c>
      <c r="AX244" s="11" t="str">
        <f t="shared" si="111"/>
        <v/>
      </c>
      <c r="AY244" s="11" t="str">
        <f t="shared" si="92"/>
        <v/>
      </c>
      <c r="AZ244" s="11" t="str">
        <f t="shared" si="112"/>
        <v/>
      </c>
      <c r="BA244" s="11" t="str">
        <f t="shared" si="94"/>
        <v/>
      </c>
      <c r="BB244" s="11" t="str">
        <f>IFERROR(IF(AW244="","",VLOOKUP(AW244,SUSS!R:S,2,FALSE)),AY244*SUSS!$M$2)</f>
        <v/>
      </c>
      <c r="BC244" s="11" t="str">
        <f t="shared" si="93"/>
        <v/>
      </c>
    </row>
    <row r="245" spans="29:55" ht="20.100000000000001" hidden="1" customHeight="1"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/>
      </c>
      <c r="AU245" s="11" t="str">
        <f t="shared" si="108"/>
        <v/>
      </c>
      <c r="AV245" s="11" t="str">
        <f t="shared" si="109"/>
        <v/>
      </c>
      <c r="AW245" s="11" t="str">
        <f t="shared" si="110"/>
        <v/>
      </c>
      <c r="AX245" s="11" t="str">
        <f t="shared" si="111"/>
        <v/>
      </c>
      <c r="AY245" s="11" t="str">
        <f t="shared" si="92"/>
        <v/>
      </c>
      <c r="AZ245" s="11" t="str">
        <f t="shared" si="112"/>
        <v/>
      </c>
      <c r="BA245" s="11" t="str">
        <f t="shared" si="94"/>
        <v/>
      </c>
      <c r="BB245" s="11" t="str">
        <f>IFERROR(IF(AW245="","",VLOOKUP(AW245,SUSS!R:S,2,FALSE)),AY245*SUSS!$M$2)</f>
        <v/>
      </c>
      <c r="BC245" s="11" t="str">
        <f t="shared" si="93"/>
        <v/>
      </c>
    </row>
    <row r="246" spans="29:55" ht="20.100000000000001" hidden="1" customHeight="1"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/>
      </c>
      <c r="AU246" s="11" t="str">
        <f t="shared" si="108"/>
        <v/>
      </c>
      <c r="AV246" s="11" t="str">
        <f t="shared" si="109"/>
        <v/>
      </c>
      <c r="AW246" s="11" t="str">
        <f t="shared" si="110"/>
        <v/>
      </c>
      <c r="AX246" s="11" t="str">
        <f t="shared" si="111"/>
        <v/>
      </c>
      <c r="AY246" s="11" t="str">
        <f t="shared" si="92"/>
        <v/>
      </c>
      <c r="AZ246" s="11" t="str">
        <f t="shared" si="112"/>
        <v/>
      </c>
      <c r="BA246" s="11" t="str">
        <f t="shared" si="94"/>
        <v/>
      </c>
      <c r="BB246" s="11" t="str">
        <f>IFERROR(IF(AW246="","",VLOOKUP(AW246,SUSS!R:S,2,FALSE)),AY246*SUSS!$M$2)</f>
        <v/>
      </c>
      <c r="BC246" s="11" t="str">
        <f t="shared" si="93"/>
        <v/>
      </c>
    </row>
    <row r="247" spans="29:55" ht="20.100000000000001" hidden="1" customHeight="1"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/>
      </c>
      <c r="AU247" s="11" t="str">
        <f t="shared" si="108"/>
        <v/>
      </c>
      <c r="AV247" s="11" t="str">
        <f t="shared" si="109"/>
        <v/>
      </c>
      <c r="AW247" s="11" t="str">
        <f t="shared" si="110"/>
        <v/>
      </c>
      <c r="AX247" s="11" t="str">
        <f t="shared" si="111"/>
        <v/>
      </c>
      <c r="AY247" s="11" t="str">
        <f t="shared" si="92"/>
        <v/>
      </c>
      <c r="AZ247" s="11" t="str">
        <f t="shared" si="112"/>
        <v/>
      </c>
      <c r="BA247" s="11" t="str">
        <f t="shared" si="94"/>
        <v/>
      </c>
      <c r="BB247" s="11" t="str">
        <f>IFERROR(IF(AW247="","",VLOOKUP(AW247,SUSS!R:S,2,FALSE)),AY247*SUSS!$M$2)</f>
        <v/>
      </c>
      <c r="BC247" s="11" t="str">
        <f t="shared" si="93"/>
        <v/>
      </c>
    </row>
    <row r="248" spans="29:55" ht="20.100000000000001" hidden="1" customHeight="1"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/>
      </c>
      <c r="AU248" s="11" t="str">
        <f t="shared" si="108"/>
        <v/>
      </c>
      <c r="AV248" s="11" t="str">
        <f t="shared" si="109"/>
        <v/>
      </c>
      <c r="AW248" s="11" t="str">
        <f t="shared" si="110"/>
        <v/>
      </c>
      <c r="AX248" s="11" t="str">
        <f t="shared" si="111"/>
        <v/>
      </c>
      <c r="AY248" s="11" t="str">
        <f t="shared" si="92"/>
        <v/>
      </c>
      <c r="AZ248" s="11" t="str">
        <f t="shared" si="112"/>
        <v/>
      </c>
      <c r="BA248" s="11" t="str">
        <f t="shared" si="94"/>
        <v/>
      </c>
      <c r="BB248" s="11" t="str">
        <f>IFERROR(IF(AW248="","",VLOOKUP(AW248,SUSS!R:S,2,FALSE)),AY248*SUSS!$M$2)</f>
        <v/>
      </c>
      <c r="BC248" s="11" t="str">
        <f t="shared" si="93"/>
        <v/>
      </c>
    </row>
    <row r="249" spans="29:55" ht="20.100000000000001" hidden="1" customHeight="1"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/>
      </c>
      <c r="AU249" s="11" t="str">
        <f t="shared" si="108"/>
        <v/>
      </c>
      <c r="AV249" s="11" t="str">
        <f t="shared" si="109"/>
        <v/>
      </c>
      <c r="AW249" s="11" t="str">
        <f t="shared" si="110"/>
        <v/>
      </c>
      <c r="AX249" s="11" t="str">
        <f t="shared" si="111"/>
        <v/>
      </c>
      <c r="AY249" s="11" t="str">
        <f t="shared" si="92"/>
        <v/>
      </c>
      <c r="AZ249" s="11" t="str">
        <f t="shared" si="112"/>
        <v/>
      </c>
      <c r="BA249" s="11" t="str">
        <f t="shared" si="94"/>
        <v/>
      </c>
      <c r="BB249" s="11" t="str">
        <f>IFERROR(IF(AW249="","",VLOOKUP(AW249,SUSS!R:S,2,FALSE)),AY249*SUSS!$M$2)</f>
        <v/>
      </c>
      <c r="BC249" s="11" t="str">
        <f t="shared" si="93"/>
        <v/>
      </c>
    </row>
    <row r="250" spans="29:55" ht="20.100000000000001" hidden="1" customHeight="1"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/>
      </c>
      <c r="AU250" s="11" t="str">
        <f t="shared" si="108"/>
        <v/>
      </c>
      <c r="AV250" s="11" t="str">
        <f t="shared" si="109"/>
        <v/>
      </c>
      <c r="AW250" s="11" t="str">
        <f t="shared" si="110"/>
        <v/>
      </c>
      <c r="AX250" s="11" t="str">
        <f t="shared" si="111"/>
        <v/>
      </c>
      <c r="AY250" s="11" t="str">
        <f t="shared" si="92"/>
        <v/>
      </c>
      <c r="AZ250" s="11" t="str">
        <f t="shared" si="112"/>
        <v/>
      </c>
      <c r="BA250" s="11" t="str">
        <f t="shared" si="94"/>
        <v/>
      </c>
      <c r="BB250" s="11" t="str">
        <f>IFERROR(IF(AW250="","",VLOOKUP(AW250,SUSS!R:S,2,FALSE)),AY250*SUSS!$M$2)</f>
        <v/>
      </c>
      <c r="BC250" s="11" t="str">
        <f t="shared" si="93"/>
        <v/>
      </c>
    </row>
    <row r="251" spans="29:55" ht="20.100000000000001" hidden="1" customHeight="1"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/>
      </c>
      <c r="AU251" s="11" t="str">
        <f t="shared" si="108"/>
        <v/>
      </c>
      <c r="AV251" s="11" t="str">
        <f t="shared" si="109"/>
        <v/>
      </c>
      <c r="AW251" s="11" t="str">
        <f t="shared" si="110"/>
        <v/>
      </c>
      <c r="AX251" s="11" t="str">
        <f t="shared" si="111"/>
        <v/>
      </c>
      <c r="AY251" s="11" t="str">
        <f t="shared" si="92"/>
        <v/>
      </c>
      <c r="AZ251" s="11" t="str">
        <f t="shared" si="112"/>
        <v/>
      </c>
      <c r="BA251" s="11" t="str">
        <f t="shared" si="94"/>
        <v/>
      </c>
      <c r="BB251" s="11" t="str">
        <f>IFERROR(IF(AW251="","",VLOOKUP(AW251,SUSS!R:S,2,FALSE)),AY251*SUSS!$M$2)</f>
        <v/>
      </c>
      <c r="BC251" s="11" t="str">
        <f t="shared" si="93"/>
        <v/>
      </c>
    </row>
    <row r="252" spans="29:55" ht="20.100000000000001" hidden="1" customHeight="1"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/>
      </c>
      <c r="AU252" s="11" t="str">
        <f t="shared" si="108"/>
        <v/>
      </c>
      <c r="AV252" s="11" t="str">
        <f t="shared" si="109"/>
        <v/>
      </c>
      <c r="AW252" s="11" t="str">
        <f t="shared" si="110"/>
        <v/>
      </c>
      <c r="AX252" s="11" t="str">
        <f t="shared" si="111"/>
        <v/>
      </c>
      <c r="AY252" s="11" t="str">
        <f t="shared" si="92"/>
        <v/>
      </c>
      <c r="AZ252" s="11" t="str">
        <f t="shared" si="112"/>
        <v/>
      </c>
      <c r="BA252" s="11" t="str">
        <f t="shared" si="94"/>
        <v/>
      </c>
      <c r="BB252" s="11" t="str">
        <f>IFERROR(IF(AW252="","",VLOOKUP(AW252,SUSS!R:S,2,FALSE)),AY252*SUSS!$M$2)</f>
        <v/>
      </c>
      <c r="BC252" s="11" t="str">
        <f t="shared" si="93"/>
        <v/>
      </c>
    </row>
    <row r="253" spans="29:55" ht="20.100000000000001" hidden="1" customHeight="1"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/>
      </c>
      <c r="AU253" s="11" t="str">
        <f t="shared" si="108"/>
        <v/>
      </c>
      <c r="AV253" s="11" t="str">
        <f t="shared" si="109"/>
        <v/>
      </c>
      <c r="AW253" s="11" t="str">
        <f t="shared" si="110"/>
        <v/>
      </c>
      <c r="AX253" s="11" t="str">
        <f t="shared" si="111"/>
        <v/>
      </c>
      <c r="AY253" s="11" t="str">
        <f t="shared" si="92"/>
        <v/>
      </c>
      <c r="AZ253" s="11" t="str">
        <f t="shared" si="112"/>
        <v/>
      </c>
      <c r="BA253" s="11" t="str">
        <f t="shared" si="94"/>
        <v/>
      </c>
      <c r="BB253" s="11" t="str">
        <f>IFERROR(IF(AW253="","",VLOOKUP(AW253,SUSS!R:S,2,FALSE)),AY253*SUSS!$M$2)</f>
        <v/>
      </c>
      <c r="BC253" s="11" t="str">
        <f t="shared" si="93"/>
        <v/>
      </c>
    </row>
    <row r="254" spans="29:55" ht="20.100000000000001" hidden="1" customHeight="1"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/>
      </c>
      <c r="AU254" s="11" t="str">
        <f t="shared" si="108"/>
        <v/>
      </c>
      <c r="AV254" s="11" t="str">
        <f t="shared" si="109"/>
        <v/>
      </c>
      <c r="AW254" s="11" t="str">
        <f t="shared" si="110"/>
        <v/>
      </c>
      <c r="AX254" s="11" t="str">
        <f t="shared" si="111"/>
        <v/>
      </c>
      <c r="AY254" s="11" t="str">
        <f t="shared" si="92"/>
        <v/>
      </c>
      <c r="AZ254" s="11" t="str">
        <f t="shared" si="112"/>
        <v/>
      </c>
      <c r="BA254" s="11" t="str">
        <f t="shared" si="94"/>
        <v/>
      </c>
      <c r="BB254" s="11" t="str">
        <f>IFERROR(IF(AW254="","",VLOOKUP(AW254,SUSS!R:S,2,FALSE)),AY254*SUSS!$M$2)</f>
        <v/>
      </c>
      <c r="BC254" s="11" t="str">
        <f t="shared" si="93"/>
        <v/>
      </c>
    </row>
    <row r="255" spans="29:55" ht="20.100000000000001" hidden="1" customHeight="1"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/>
      </c>
      <c r="AU255" s="11" t="str">
        <f t="shared" si="108"/>
        <v/>
      </c>
      <c r="AV255" s="11" t="str">
        <f t="shared" si="109"/>
        <v/>
      </c>
      <c r="AW255" s="11" t="str">
        <f t="shared" si="110"/>
        <v/>
      </c>
      <c r="AX255" s="11" t="str">
        <f t="shared" si="111"/>
        <v/>
      </c>
      <c r="AY255" s="11" t="str">
        <f t="shared" si="92"/>
        <v/>
      </c>
      <c r="AZ255" s="11" t="str">
        <f t="shared" si="112"/>
        <v/>
      </c>
      <c r="BA255" s="11" t="str">
        <f t="shared" si="94"/>
        <v/>
      </c>
      <c r="BB255" s="11" t="str">
        <f>IFERROR(IF(AW255="","",VLOOKUP(AW255,SUSS!R:S,2,FALSE)),AY255*SUSS!$M$2)</f>
        <v/>
      </c>
      <c r="BC255" s="11" t="str">
        <f t="shared" si="93"/>
        <v/>
      </c>
    </row>
    <row r="256" spans="29:55" ht="20.100000000000001" hidden="1" customHeight="1"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/>
      </c>
      <c r="AU256" s="11" t="str">
        <f t="shared" si="108"/>
        <v/>
      </c>
      <c r="AV256" s="11" t="str">
        <f t="shared" si="109"/>
        <v/>
      </c>
      <c r="AW256" s="11" t="str">
        <f t="shared" si="110"/>
        <v/>
      </c>
      <c r="AX256" s="11" t="str">
        <f t="shared" si="111"/>
        <v/>
      </c>
      <c r="AY256" s="11" t="str">
        <f t="shared" si="92"/>
        <v/>
      </c>
      <c r="AZ256" s="11" t="str">
        <f t="shared" si="112"/>
        <v/>
      </c>
      <c r="BA256" s="11" t="str">
        <f t="shared" si="94"/>
        <v/>
      </c>
      <c r="BB256" s="11" t="str">
        <f>IFERROR(IF(AW256="","",VLOOKUP(AW256,SUSS!R:S,2,FALSE)),AY256*SUSS!$M$2)</f>
        <v/>
      </c>
      <c r="BC256" s="11" t="str">
        <f t="shared" si="93"/>
        <v/>
      </c>
    </row>
    <row r="257" spans="29:55" ht="20.100000000000001" hidden="1" customHeight="1"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/>
      </c>
      <c r="AU257" s="11" t="str">
        <f t="shared" si="108"/>
        <v/>
      </c>
      <c r="AV257" s="11" t="str">
        <f t="shared" si="109"/>
        <v/>
      </c>
      <c r="AW257" s="11" t="str">
        <f t="shared" si="110"/>
        <v/>
      </c>
      <c r="AX257" s="11" t="str">
        <f t="shared" si="111"/>
        <v/>
      </c>
      <c r="AY257" s="11" t="str">
        <f t="shared" si="92"/>
        <v/>
      </c>
      <c r="AZ257" s="11" t="str">
        <f t="shared" si="112"/>
        <v/>
      </c>
      <c r="BA257" s="11" t="str">
        <f t="shared" si="94"/>
        <v/>
      </c>
      <c r="BB257" s="11" t="str">
        <f>IFERROR(IF(AW257="","",VLOOKUP(AW257,SUSS!R:S,2,FALSE)),AY257*SUSS!$M$2)</f>
        <v/>
      </c>
      <c r="BC257" s="11" t="str">
        <f t="shared" si="93"/>
        <v/>
      </c>
    </row>
    <row r="258" spans="29:55" ht="20.100000000000001" hidden="1" customHeight="1"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/>
      </c>
      <c r="AU258" s="11" t="str">
        <f t="shared" si="108"/>
        <v/>
      </c>
      <c r="AV258" s="11" t="str">
        <f t="shared" si="109"/>
        <v/>
      </c>
      <c r="AW258" s="11" t="str">
        <f t="shared" si="110"/>
        <v/>
      </c>
      <c r="AX258" s="11" t="str">
        <f t="shared" si="111"/>
        <v/>
      </c>
      <c r="AY258" s="11" t="str">
        <f t="shared" si="92"/>
        <v/>
      </c>
      <c r="AZ258" s="11" t="str">
        <f t="shared" si="112"/>
        <v/>
      </c>
      <c r="BA258" s="11" t="str">
        <f t="shared" si="94"/>
        <v/>
      </c>
      <c r="BB258" s="11" t="str">
        <f>IFERROR(IF(AW258="","",VLOOKUP(AW258,SUSS!R:S,2,FALSE)),AY258*SUSS!$M$2)</f>
        <v/>
      </c>
      <c r="BC258" s="11" t="str">
        <f t="shared" si="93"/>
        <v/>
      </c>
    </row>
    <row r="259" spans="29:55" ht="20.100000000000001" hidden="1" customHeight="1"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/>
      </c>
      <c r="AU259" s="11" t="str">
        <f t="shared" si="108"/>
        <v/>
      </c>
      <c r="AV259" s="11" t="str">
        <f t="shared" si="109"/>
        <v/>
      </c>
      <c r="AW259" s="11" t="str">
        <f t="shared" si="110"/>
        <v/>
      </c>
      <c r="AX259" s="11" t="str">
        <f t="shared" si="111"/>
        <v/>
      </c>
      <c r="AY259" s="11" t="str">
        <f t="shared" si="92"/>
        <v/>
      </c>
      <c r="AZ259" s="11" t="str">
        <f t="shared" si="112"/>
        <v/>
      </c>
      <c r="BA259" s="11" t="str">
        <f t="shared" si="94"/>
        <v/>
      </c>
      <c r="BB259" s="11" t="str">
        <f>IFERROR(IF(AW259="","",VLOOKUP(AW259,SUSS!R:S,2,FALSE)),AY259*SUSS!$M$2)</f>
        <v/>
      </c>
      <c r="BC259" s="11" t="str">
        <f t="shared" si="93"/>
        <v/>
      </c>
    </row>
    <row r="260" spans="29:55" ht="20.100000000000001" hidden="1" customHeight="1"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/>
      </c>
      <c r="AU260" s="11" t="str">
        <f t="shared" si="108"/>
        <v/>
      </c>
      <c r="AV260" s="11" t="str">
        <f t="shared" si="109"/>
        <v/>
      </c>
      <c r="AW260" s="11" t="str">
        <f t="shared" si="110"/>
        <v/>
      </c>
      <c r="AX260" s="11" t="str">
        <f t="shared" si="111"/>
        <v/>
      </c>
      <c r="AY260" s="11" t="str">
        <f t="shared" ref="AY260:AY323" si="113">VLOOKUP(AX260,AO:AP,2,FALSE)</f>
        <v/>
      </c>
      <c r="AZ260" s="11" t="str">
        <f t="shared" si="112"/>
        <v/>
      </c>
      <c r="BA260" s="11" t="str">
        <f t="shared" si="94"/>
        <v/>
      </c>
      <c r="BB260" s="11" t="str">
        <f>IFERROR(IF(AW260="","",VLOOKUP(AW260,SUSS!R:S,2,FALSE)),AY260*SUSS!$M$2)</f>
        <v/>
      </c>
      <c r="BC260" s="11" t="str">
        <f t="shared" si="93"/>
        <v/>
      </c>
    </row>
    <row r="261" spans="29:55" ht="20.100000000000001" hidden="1" customHeight="1"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/>
      </c>
      <c r="AU261" s="11" t="str">
        <f t="shared" si="108"/>
        <v/>
      </c>
      <c r="AV261" s="11" t="str">
        <f t="shared" si="109"/>
        <v/>
      </c>
      <c r="AW261" s="11" t="str">
        <f t="shared" si="110"/>
        <v/>
      </c>
      <c r="AX261" s="11" t="str">
        <f t="shared" si="111"/>
        <v/>
      </c>
      <c r="AY261" s="11" t="str">
        <f t="shared" si="113"/>
        <v/>
      </c>
      <c r="AZ261" s="11" t="str">
        <f t="shared" si="112"/>
        <v/>
      </c>
      <c r="BA261" s="11" t="str">
        <f t="shared" si="94"/>
        <v/>
      </c>
      <c r="BB261" s="11" t="str">
        <f>IFERROR(IF(AW261="","",VLOOKUP(AW261,SUSS!R:S,2,FALSE)),AY261*SUSS!$M$2)</f>
        <v/>
      </c>
      <c r="BC261" s="11" t="str">
        <f t="shared" ref="BC261:BC324" si="114">IFERROR(IF(BB261&lt;&gt;"",AZ261*BB261,""),"VER")</f>
        <v/>
      </c>
    </row>
    <row r="262" spans="29:55" ht="20.100000000000001" hidden="1" customHeight="1"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/>
      </c>
      <c r="AU262" s="11" t="str">
        <f t="shared" si="108"/>
        <v/>
      </c>
      <c r="AV262" s="11" t="str">
        <f t="shared" si="109"/>
        <v/>
      </c>
      <c r="AW262" s="11" t="str">
        <f t="shared" si="110"/>
        <v/>
      </c>
      <c r="AX262" s="11" t="str">
        <f t="shared" si="111"/>
        <v/>
      </c>
      <c r="AY262" s="11" t="str">
        <f t="shared" si="113"/>
        <v/>
      </c>
      <c r="AZ262" s="11" t="str">
        <f t="shared" si="112"/>
        <v/>
      </c>
      <c r="BA262" s="11" t="str">
        <f t="shared" si="94"/>
        <v/>
      </c>
      <c r="BB262" s="11" t="str">
        <f>IFERROR(IF(AW262="","",VLOOKUP(AW262,SUSS!R:S,2,FALSE)),AY262*SUSS!$M$2)</f>
        <v/>
      </c>
      <c r="BC262" s="11" t="str">
        <f t="shared" si="114"/>
        <v/>
      </c>
    </row>
    <row r="263" spans="29:55" ht="20.100000000000001" hidden="1" customHeight="1"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/>
      </c>
      <c r="AU263" s="11" t="str">
        <f t="shared" si="108"/>
        <v/>
      </c>
      <c r="AV263" s="11" t="str">
        <f t="shared" si="109"/>
        <v/>
      </c>
      <c r="AW263" s="11" t="str">
        <f t="shared" si="110"/>
        <v/>
      </c>
      <c r="AX263" s="11" t="str">
        <f t="shared" si="111"/>
        <v/>
      </c>
      <c r="AY263" s="11" t="str">
        <f t="shared" si="113"/>
        <v/>
      </c>
      <c r="AZ263" s="11" t="str">
        <f t="shared" si="112"/>
        <v/>
      </c>
      <c r="BA263" s="11" t="str">
        <f t="shared" si="94"/>
        <v/>
      </c>
      <c r="BB263" s="11" t="str">
        <f>IFERROR(IF(AW263="","",VLOOKUP(AW263,SUSS!R:S,2,FALSE)),AY263*SUSS!$M$2)</f>
        <v/>
      </c>
      <c r="BC263" s="11" t="str">
        <f t="shared" si="114"/>
        <v/>
      </c>
    </row>
    <row r="264" spans="29:55" hidden="1"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/>
      </c>
      <c r="AU264" s="11" t="str">
        <f t="shared" si="108"/>
        <v/>
      </c>
      <c r="AV264" s="11" t="str">
        <f t="shared" si="109"/>
        <v/>
      </c>
      <c r="AW264" s="11" t="str">
        <f t="shared" si="110"/>
        <v/>
      </c>
      <c r="AX264" s="11" t="str">
        <f t="shared" si="111"/>
        <v/>
      </c>
      <c r="AY264" s="11" t="str">
        <f t="shared" si="113"/>
        <v/>
      </c>
      <c r="AZ264" s="11" t="str">
        <f t="shared" si="112"/>
        <v/>
      </c>
      <c r="BA264" s="11" t="str">
        <f t="shared" ref="BA264:BA327" si="115">AT264&amp;" "&amp;AU264</f>
        <v/>
      </c>
      <c r="BB264" s="11" t="str">
        <f>IFERROR(IF(AW264="","",VLOOKUP(AW264,SUSS!R:S,2,FALSE)),AY264*SUSS!$M$2)</f>
        <v/>
      </c>
      <c r="BC264" s="11" t="str">
        <f t="shared" si="114"/>
        <v/>
      </c>
    </row>
    <row r="265" spans="29:55" hidden="1"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/>
      </c>
      <c r="AU265" s="11" t="str">
        <f t="shared" si="108"/>
        <v/>
      </c>
      <c r="AV265" s="11" t="str">
        <f t="shared" si="109"/>
        <v/>
      </c>
      <c r="AW265" s="11" t="str">
        <f t="shared" si="110"/>
        <v/>
      </c>
      <c r="AX265" s="11" t="str">
        <f t="shared" si="111"/>
        <v/>
      </c>
      <c r="AY265" s="11" t="str">
        <f t="shared" si="113"/>
        <v/>
      </c>
      <c r="AZ265" s="11" t="str">
        <f t="shared" si="112"/>
        <v/>
      </c>
      <c r="BA265" s="11" t="str">
        <f t="shared" si="115"/>
        <v/>
      </c>
      <c r="BB265" s="11" t="str">
        <f>IFERROR(IF(AW265="","",VLOOKUP(AW265,SUSS!R:S,2,FALSE)),AY265*SUSS!$M$2)</f>
        <v/>
      </c>
      <c r="BC265" s="11" t="str">
        <f t="shared" si="114"/>
        <v/>
      </c>
    </row>
    <row r="266" spans="29:55" hidden="1"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/>
      </c>
      <c r="AU266" s="11" t="str">
        <f t="shared" si="108"/>
        <v/>
      </c>
      <c r="AV266" s="11" t="str">
        <f t="shared" si="109"/>
        <v/>
      </c>
      <c r="AW266" s="11" t="str">
        <f t="shared" si="110"/>
        <v/>
      </c>
      <c r="AX266" s="11" t="str">
        <f t="shared" si="111"/>
        <v/>
      </c>
      <c r="AY266" s="11" t="str">
        <f t="shared" si="113"/>
        <v/>
      </c>
      <c r="AZ266" s="11" t="str">
        <f t="shared" si="112"/>
        <v/>
      </c>
      <c r="BA266" s="11" t="str">
        <f t="shared" si="115"/>
        <v/>
      </c>
      <c r="BB266" s="11" t="str">
        <f>IFERROR(IF(AW266="","",VLOOKUP(AW266,SUSS!R:S,2,FALSE)),AY266*SUSS!$M$2)</f>
        <v/>
      </c>
      <c r="BC266" s="11" t="str">
        <f t="shared" si="114"/>
        <v/>
      </c>
    </row>
    <row r="267" spans="29:55" hidden="1"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/>
      </c>
      <c r="AU267" s="11" t="str">
        <f t="shared" si="108"/>
        <v/>
      </c>
      <c r="AV267" s="11" t="str">
        <f t="shared" si="109"/>
        <v/>
      </c>
      <c r="AW267" s="11" t="str">
        <f t="shared" si="110"/>
        <v/>
      </c>
      <c r="AX267" s="11" t="str">
        <f t="shared" si="111"/>
        <v/>
      </c>
      <c r="AY267" s="11" t="str">
        <f t="shared" si="113"/>
        <v/>
      </c>
      <c r="AZ267" s="11" t="str">
        <f t="shared" si="112"/>
        <v/>
      </c>
      <c r="BA267" s="11" t="str">
        <f t="shared" si="115"/>
        <v/>
      </c>
      <c r="BB267" s="11" t="str">
        <f>IFERROR(IF(AW267="","",VLOOKUP(AW267,SUSS!R:S,2,FALSE)),AY267*SUSS!$M$2)</f>
        <v/>
      </c>
      <c r="BC267" s="11" t="str">
        <f t="shared" si="114"/>
        <v/>
      </c>
    </row>
    <row r="268" spans="29:55" hidden="1"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/>
      </c>
      <c r="AU268" s="11" t="str">
        <f t="shared" si="108"/>
        <v/>
      </c>
      <c r="AV268" s="11" t="str">
        <f t="shared" si="109"/>
        <v/>
      </c>
      <c r="AW268" s="11" t="str">
        <f t="shared" si="110"/>
        <v/>
      </c>
      <c r="AX268" s="11" t="str">
        <f t="shared" si="111"/>
        <v/>
      </c>
      <c r="AY268" s="11" t="str">
        <f t="shared" si="113"/>
        <v/>
      </c>
      <c r="AZ268" s="11" t="str">
        <f t="shared" si="112"/>
        <v/>
      </c>
      <c r="BA268" s="11" t="str">
        <f t="shared" si="115"/>
        <v/>
      </c>
      <c r="BB268" s="11" t="str">
        <f>IFERROR(IF(AW268="","",VLOOKUP(AW268,SUSS!R:S,2,FALSE)),AY268*SUSS!$M$2)</f>
        <v/>
      </c>
      <c r="BC268" s="11" t="str">
        <f t="shared" si="114"/>
        <v/>
      </c>
    </row>
    <row r="269" spans="29:55" hidden="1"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/>
      </c>
      <c r="AU269" s="11" t="str">
        <f t="shared" si="108"/>
        <v/>
      </c>
      <c r="AV269" s="11" t="str">
        <f t="shared" si="109"/>
        <v/>
      </c>
      <c r="AW269" s="11" t="str">
        <f t="shared" si="110"/>
        <v/>
      </c>
      <c r="AX269" s="11" t="str">
        <f t="shared" si="111"/>
        <v/>
      </c>
      <c r="AY269" s="11" t="str">
        <f t="shared" si="113"/>
        <v/>
      </c>
      <c r="AZ269" s="11" t="str">
        <f t="shared" si="112"/>
        <v/>
      </c>
      <c r="BA269" s="11" t="str">
        <f t="shared" si="115"/>
        <v/>
      </c>
      <c r="BB269" s="11" t="str">
        <f>IFERROR(IF(AW269="","",VLOOKUP(AW269,SUSS!R:S,2,FALSE)),AY269*SUSS!$M$2)</f>
        <v/>
      </c>
      <c r="BC269" s="11" t="str">
        <f t="shared" si="114"/>
        <v/>
      </c>
    </row>
    <row r="270" spans="29:55" hidden="1"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/>
      </c>
      <c r="AU270" s="11" t="str">
        <f t="shared" si="108"/>
        <v/>
      </c>
      <c r="AV270" s="11" t="str">
        <f t="shared" si="109"/>
        <v/>
      </c>
      <c r="AW270" s="11" t="str">
        <f t="shared" si="110"/>
        <v/>
      </c>
      <c r="AX270" s="11" t="str">
        <f t="shared" si="111"/>
        <v/>
      </c>
      <c r="AY270" s="11" t="str">
        <f t="shared" si="113"/>
        <v/>
      </c>
      <c r="AZ270" s="11" t="str">
        <f t="shared" si="112"/>
        <v/>
      </c>
      <c r="BA270" s="11" t="str">
        <f t="shared" si="115"/>
        <v/>
      </c>
      <c r="BB270" s="11" t="str">
        <f>IFERROR(IF(AW270="","",VLOOKUP(AW270,SUSS!R:S,2,FALSE)),AY270*SUSS!$M$2)</f>
        <v/>
      </c>
      <c r="BC270" s="11" t="str">
        <f t="shared" si="114"/>
        <v/>
      </c>
    </row>
    <row r="271" spans="29:55" hidden="1"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/>
      </c>
      <c r="AU271" s="11" t="str">
        <f t="shared" si="108"/>
        <v/>
      </c>
      <c r="AV271" s="11" t="str">
        <f t="shared" si="109"/>
        <v/>
      </c>
      <c r="AW271" s="11" t="str">
        <f t="shared" si="110"/>
        <v/>
      </c>
      <c r="AX271" s="11" t="str">
        <f t="shared" si="111"/>
        <v/>
      </c>
      <c r="AY271" s="11" t="str">
        <f t="shared" si="113"/>
        <v/>
      </c>
      <c r="AZ271" s="11" t="str">
        <f t="shared" si="112"/>
        <v/>
      </c>
      <c r="BA271" s="11" t="str">
        <f t="shared" si="115"/>
        <v/>
      </c>
      <c r="BB271" s="11" t="str">
        <f>IFERROR(IF(AW271="","",VLOOKUP(AW271,SUSS!R:S,2,FALSE)),AY271*SUSS!$M$2)</f>
        <v/>
      </c>
      <c r="BC271" s="11" t="str">
        <f t="shared" si="114"/>
        <v/>
      </c>
    </row>
    <row r="272" spans="29:55" hidden="1"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/>
      </c>
      <c r="AU272" s="11" t="str">
        <f t="shared" si="108"/>
        <v/>
      </c>
      <c r="AV272" s="11" t="str">
        <f t="shared" si="109"/>
        <v/>
      </c>
      <c r="AW272" s="11" t="str">
        <f t="shared" si="110"/>
        <v/>
      </c>
      <c r="AX272" s="11" t="str">
        <f t="shared" si="111"/>
        <v/>
      </c>
      <c r="AY272" s="11" t="str">
        <f t="shared" si="113"/>
        <v/>
      </c>
      <c r="AZ272" s="11" t="str">
        <f t="shared" si="112"/>
        <v/>
      </c>
      <c r="BA272" s="11" t="str">
        <f t="shared" si="115"/>
        <v/>
      </c>
      <c r="BB272" s="11" t="str">
        <f>IFERROR(IF(AW272="","",VLOOKUP(AW272,SUSS!R:S,2,FALSE)),AY272*SUSS!$M$2)</f>
        <v/>
      </c>
      <c r="BC272" s="11" t="str">
        <f t="shared" si="114"/>
        <v/>
      </c>
    </row>
    <row r="273" spans="29:55" hidden="1"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/>
      </c>
      <c r="AU273" s="11" t="str">
        <f t="shared" si="108"/>
        <v/>
      </c>
      <c r="AV273" s="11" t="str">
        <f t="shared" si="109"/>
        <v/>
      </c>
      <c r="AW273" s="11" t="str">
        <f t="shared" si="110"/>
        <v/>
      </c>
      <c r="AX273" s="11" t="str">
        <f t="shared" si="111"/>
        <v/>
      </c>
      <c r="AY273" s="11" t="str">
        <f t="shared" si="113"/>
        <v/>
      </c>
      <c r="AZ273" s="11" t="str">
        <f t="shared" si="112"/>
        <v/>
      </c>
      <c r="BA273" s="11" t="str">
        <f t="shared" si="115"/>
        <v/>
      </c>
      <c r="BB273" s="11" t="str">
        <f>IFERROR(IF(AW273="","",VLOOKUP(AW273,SUSS!R:S,2,FALSE)),AY273*SUSS!$M$2)</f>
        <v/>
      </c>
      <c r="BC273" s="11" t="str">
        <f t="shared" si="114"/>
        <v/>
      </c>
    </row>
    <row r="274" spans="29:55" hidden="1"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/>
      </c>
      <c r="AU274" s="11" t="str">
        <f t="shared" si="108"/>
        <v/>
      </c>
      <c r="AV274" s="11" t="str">
        <f t="shared" si="109"/>
        <v/>
      </c>
      <c r="AW274" s="11" t="str">
        <f t="shared" si="110"/>
        <v/>
      </c>
      <c r="AX274" s="11" t="str">
        <f t="shared" si="111"/>
        <v/>
      </c>
      <c r="AY274" s="11" t="str">
        <f t="shared" si="113"/>
        <v/>
      </c>
      <c r="AZ274" s="11" t="str">
        <f t="shared" si="112"/>
        <v/>
      </c>
      <c r="BA274" s="11" t="str">
        <f t="shared" si="115"/>
        <v/>
      </c>
      <c r="BB274" s="11" t="str">
        <f>IFERROR(IF(AW274="","",VLOOKUP(AW274,SUSS!R:S,2,FALSE)),AY274*SUSS!$M$2)</f>
        <v/>
      </c>
      <c r="BC274" s="11" t="str">
        <f t="shared" si="114"/>
        <v/>
      </c>
    </row>
    <row r="275" spans="29:55" hidden="1"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/>
      </c>
      <c r="AU275" s="11" t="str">
        <f t="shared" si="108"/>
        <v/>
      </c>
      <c r="AV275" s="11" t="str">
        <f t="shared" si="109"/>
        <v/>
      </c>
      <c r="AW275" s="11" t="str">
        <f t="shared" si="110"/>
        <v/>
      </c>
      <c r="AX275" s="11" t="str">
        <f t="shared" si="111"/>
        <v/>
      </c>
      <c r="AY275" s="11" t="str">
        <f t="shared" si="113"/>
        <v/>
      </c>
      <c r="AZ275" s="11" t="str">
        <f t="shared" si="112"/>
        <v/>
      </c>
      <c r="BA275" s="11" t="str">
        <f t="shared" si="115"/>
        <v/>
      </c>
      <c r="BB275" s="11" t="str">
        <f>IFERROR(IF(AW275="","",VLOOKUP(AW275,SUSS!R:S,2,FALSE)),AY275*SUSS!$M$2)</f>
        <v/>
      </c>
      <c r="BC275" s="11" t="str">
        <f t="shared" si="114"/>
        <v/>
      </c>
    </row>
    <row r="276" spans="29:55" hidden="1"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/>
      </c>
      <c r="AU276" s="11" t="str">
        <f t="shared" si="108"/>
        <v/>
      </c>
      <c r="AV276" s="11" t="str">
        <f t="shared" si="109"/>
        <v/>
      </c>
      <c r="AW276" s="11" t="str">
        <f t="shared" si="110"/>
        <v/>
      </c>
      <c r="AX276" s="11" t="str">
        <f t="shared" si="111"/>
        <v/>
      </c>
      <c r="AY276" s="11" t="str">
        <f t="shared" si="113"/>
        <v/>
      </c>
      <c r="AZ276" s="11" t="str">
        <f t="shared" si="112"/>
        <v/>
      </c>
      <c r="BA276" s="11" t="str">
        <f t="shared" si="115"/>
        <v/>
      </c>
      <c r="BB276" s="11" t="str">
        <f>IFERROR(IF(AW276="","",VLOOKUP(AW276,SUSS!R:S,2,FALSE)),AY276*SUSS!$M$2)</f>
        <v/>
      </c>
      <c r="BC276" s="11" t="str">
        <f t="shared" si="114"/>
        <v/>
      </c>
    </row>
    <row r="277" spans="29:55" hidden="1"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/>
      </c>
      <c r="AU277" s="11" t="str">
        <f t="shared" si="108"/>
        <v/>
      </c>
      <c r="AV277" s="11" t="str">
        <f t="shared" si="109"/>
        <v/>
      </c>
      <c r="AW277" s="11" t="str">
        <f t="shared" si="110"/>
        <v/>
      </c>
      <c r="AX277" s="11" t="str">
        <f t="shared" si="111"/>
        <v/>
      </c>
      <c r="AY277" s="11" t="str">
        <f t="shared" si="113"/>
        <v/>
      </c>
      <c r="AZ277" s="11" t="str">
        <f t="shared" si="112"/>
        <v/>
      </c>
      <c r="BA277" s="11" t="str">
        <f t="shared" si="115"/>
        <v/>
      </c>
      <c r="BB277" s="11" t="str">
        <f>IFERROR(IF(AW277="","",VLOOKUP(AW277,SUSS!R:S,2,FALSE)),AY277*SUSS!$M$2)</f>
        <v/>
      </c>
      <c r="BC277" s="11" t="str">
        <f t="shared" si="114"/>
        <v/>
      </c>
    </row>
    <row r="278" spans="29:55" hidden="1"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/>
      </c>
      <c r="AU278" s="11" t="str">
        <f t="shared" si="108"/>
        <v/>
      </c>
      <c r="AV278" s="11" t="str">
        <f t="shared" si="109"/>
        <v/>
      </c>
      <c r="AW278" s="11" t="str">
        <f t="shared" si="110"/>
        <v/>
      </c>
      <c r="AX278" s="11" t="str">
        <f t="shared" si="111"/>
        <v/>
      </c>
      <c r="AY278" s="11" t="str">
        <f t="shared" si="113"/>
        <v/>
      </c>
      <c r="AZ278" s="11" t="str">
        <f t="shared" si="112"/>
        <v/>
      </c>
      <c r="BA278" s="11" t="str">
        <f t="shared" si="115"/>
        <v/>
      </c>
      <c r="BB278" s="11" t="str">
        <f>IFERROR(IF(AW278="","",VLOOKUP(AW278,SUSS!R:S,2,FALSE)),AY278*SUSS!$M$2)</f>
        <v/>
      </c>
      <c r="BC278" s="11" t="str">
        <f t="shared" si="114"/>
        <v/>
      </c>
    </row>
    <row r="279" spans="29:55" hidden="1"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/>
      </c>
      <c r="AU279" s="11" t="str">
        <f t="shared" si="108"/>
        <v/>
      </c>
      <c r="AV279" s="11" t="str">
        <f t="shared" si="109"/>
        <v/>
      </c>
      <c r="AW279" s="11" t="str">
        <f t="shared" si="110"/>
        <v/>
      </c>
      <c r="AX279" s="11" t="str">
        <f t="shared" si="111"/>
        <v/>
      </c>
      <c r="AY279" s="11" t="str">
        <f t="shared" si="113"/>
        <v/>
      </c>
      <c r="AZ279" s="11" t="str">
        <f t="shared" si="112"/>
        <v/>
      </c>
      <c r="BA279" s="11" t="str">
        <f t="shared" si="115"/>
        <v/>
      </c>
      <c r="BB279" s="11" t="str">
        <f>IFERROR(IF(AW279="","",VLOOKUP(AW279,SUSS!R:S,2,FALSE)),AY279*SUSS!$M$2)</f>
        <v/>
      </c>
      <c r="BC279" s="11" t="str">
        <f t="shared" si="114"/>
        <v/>
      </c>
    </row>
    <row r="280" spans="29:55" hidden="1"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/>
      </c>
      <c r="AU280" s="11" t="str">
        <f t="shared" si="108"/>
        <v/>
      </c>
      <c r="AV280" s="11" t="str">
        <f t="shared" si="109"/>
        <v/>
      </c>
      <c r="AW280" s="11" t="str">
        <f t="shared" si="110"/>
        <v/>
      </c>
      <c r="AX280" s="11" t="str">
        <f t="shared" si="111"/>
        <v/>
      </c>
      <c r="AY280" s="11" t="str">
        <f t="shared" si="113"/>
        <v/>
      </c>
      <c r="AZ280" s="11" t="str">
        <f t="shared" si="112"/>
        <v/>
      </c>
      <c r="BA280" s="11" t="str">
        <f t="shared" si="115"/>
        <v/>
      </c>
      <c r="BB280" s="11" t="str">
        <f>IFERROR(IF(AW280="","",VLOOKUP(AW280,SUSS!R:S,2,FALSE)),AY280*SUSS!$M$2)</f>
        <v/>
      </c>
      <c r="BC280" s="11" t="str">
        <f t="shared" si="114"/>
        <v/>
      </c>
    </row>
    <row r="281" spans="29:55" hidden="1"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/>
      </c>
      <c r="AU281" s="11" t="str">
        <f t="shared" si="108"/>
        <v/>
      </c>
      <c r="AV281" s="11" t="str">
        <f t="shared" si="109"/>
        <v/>
      </c>
      <c r="AW281" s="11" t="str">
        <f t="shared" si="110"/>
        <v/>
      </c>
      <c r="AX281" s="11" t="str">
        <f t="shared" si="111"/>
        <v/>
      </c>
      <c r="AY281" s="11" t="str">
        <f t="shared" si="113"/>
        <v/>
      </c>
      <c r="AZ281" s="11" t="str">
        <f t="shared" si="112"/>
        <v/>
      </c>
      <c r="BA281" s="11" t="str">
        <f t="shared" si="115"/>
        <v/>
      </c>
      <c r="BB281" s="11" t="str">
        <f>IFERROR(IF(AW281="","",VLOOKUP(AW281,SUSS!R:S,2,FALSE)),AY281*SUSS!$M$2)</f>
        <v/>
      </c>
      <c r="BC281" s="11" t="str">
        <f t="shared" si="114"/>
        <v/>
      </c>
    </row>
    <row r="282" spans="29:55" hidden="1"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/>
      </c>
      <c r="AU282" s="11" t="str">
        <f t="shared" si="108"/>
        <v/>
      </c>
      <c r="AV282" s="11" t="str">
        <f t="shared" si="109"/>
        <v/>
      </c>
      <c r="AW282" s="11" t="str">
        <f t="shared" si="110"/>
        <v/>
      </c>
      <c r="AX282" s="11" t="str">
        <f t="shared" si="111"/>
        <v/>
      </c>
      <c r="AY282" s="11" t="str">
        <f t="shared" si="113"/>
        <v/>
      </c>
      <c r="AZ282" s="11" t="str">
        <f t="shared" si="112"/>
        <v/>
      </c>
      <c r="BA282" s="11" t="str">
        <f t="shared" si="115"/>
        <v/>
      </c>
      <c r="BB282" s="11" t="str">
        <f>IFERROR(IF(AW282="","",VLOOKUP(AW282,SUSS!R:S,2,FALSE)),AY282*SUSS!$M$2)</f>
        <v/>
      </c>
      <c r="BC282" s="11" t="str">
        <f t="shared" si="114"/>
        <v/>
      </c>
    </row>
    <row r="283" spans="29:55" hidden="1"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/>
      </c>
      <c r="AU283" s="11" t="str">
        <f t="shared" si="108"/>
        <v/>
      </c>
      <c r="AV283" s="11" t="str">
        <f t="shared" si="109"/>
        <v/>
      </c>
      <c r="AW283" s="11" t="str">
        <f t="shared" si="110"/>
        <v/>
      </c>
      <c r="AX283" s="11" t="str">
        <f t="shared" si="111"/>
        <v/>
      </c>
      <c r="AY283" s="11" t="str">
        <f t="shared" si="113"/>
        <v/>
      </c>
      <c r="AZ283" s="11" t="str">
        <f t="shared" si="112"/>
        <v/>
      </c>
      <c r="BA283" s="11" t="str">
        <f t="shared" si="115"/>
        <v/>
      </c>
      <c r="BB283" s="11" t="str">
        <f>IFERROR(IF(AW283="","",VLOOKUP(AW283,SUSS!R:S,2,FALSE)),AY283*SUSS!$M$2)</f>
        <v/>
      </c>
      <c r="BC283" s="11" t="str">
        <f t="shared" si="114"/>
        <v/>
      </c>
    </row>
    <row r="284" spans="29:55" hidden="1"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/>
      </c>
      <c r="AU284" s="11" t="str">
        <f t="shared" si="108"/>
        <v/>
      </c>
      <c r="AV284" s="11" t="str">
        <f t="shared" si="109"/>
        <v/>
      </c>
      <c r="AW284" s="11" t="str">
        <f t="shared" si="110"/>
        <v/>
      </c>
      <c r="AX284" s="11" t="str">
        <f t="shared" si="111"/>
        <v/>
      </c>
      <c r="AY284" s="11" t="str">
        <f t="shared" si="113"/>
        <v/>
      </c>
      <c r="AZ284" s="11" t="str">
        <f t="shared" si="112"/>
        <v/>
      </c>
      <c r="BA284" s="11" t="str">
        <f t="shared" si="115"/>
        <v/>
      </c>
      <c r="BB284" s="11" t="str">
        <f>IFERROR(IF(AW284="","",VLOOKUP(AW284,SUSS!R:S,2,FALSE)),AY284*SUSS!$M$2)</f>
        <v/>
      </c>
      <c r="BC284" s="11" t="str">
        <f t="shared" si="114"/>
        <v/>
      </c>
    </row>
    <row r="285" spans="29:55" hidden="1"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/>
      </c>
      <c r="AU285" s="11" t="str">
        <f t="shared" si="108"/>
        <v/>
      </c>
      <c r="AV285" s="11" t="str">
        <f t="shared" si="109"/>
        <v/>
      </c>
      <c r="AW285" s="11" t="str">
        <f t="shared" si="110"/>
        <v/>
      </c>
      <c r="AX285" s="11" t="str">
        <f t="shared" si="111"/>
        <v/>
      </c>
      <c r="AY285" s="11" t="str">
        <f t="shared" si="113"/>
        <v/>
      </c>
      <c r="AZ285" s="11" t="str">
        <f t="shared" si="112"/>
        <v/>
      </c>
      <c r="BA285" s="11" t="str">
        <f t="shared" si="115"/>
        <v/>
      </c>
      <c r="BB285" s="11" t="str">
        <f>IFERROR(IF(AW285="","",VLOOKUP(AW285,SUSS!R:S,2,FALSE)),AY285*SUSS!$M$2)</f>
        <v/>
      </c>
      <c r="BC285" s="11" t="str">
        <f t="shared" si="114"/>
        <v/>
      </c>
    </row>
    <row r="286" spans="29:55" hidden="1"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/>
      </c>
      <c r="AU286" s="11" t="str">
        <f t="shared" ref="AU286:AU349" si="129">IF($Q286=$AD$1,O286,"")</f>
        <v/>
      </c>
      <c r="AV286" s="11" t="str">
        <f t="shared" ref="AV286:AV349" si="130">IF($Q286=$AD$1,P286,"")</f>
        <v/>
      </c>
      <c r="AW286" s="11" t="str">
        <f t="shared" ref="AW286:AW349" si="131">IF($Q286=$AD$1,T286,"")</f>
        <v/>
      </c>
      <c r="AX286" s="11" t="str">
        <f t="shared" ref="AX286:AX349" si="132">IF(AW286&lt;&gt;"",AW286&amp;" "&amp;$AD$1,"")</f>
        <v/>
      </c>
      <c r="AY286" s="11" t="str">
        <f t="shared" si="113"/>
        <v/>
      </c>
      <c r="AZ286" s="11" t="str">
        <f t="shared" ref="AZ286:AZ349" si="133">IF(AY286="","",AV286/AY286)</f>
        <v/>
      </c>
      <c r="BA286" s="11" t="str">
        <f t="shared" si="115"/>
        <v/>
      </c>
      <c r="BB286" s="11" t="str">
        <f>IFERROR(IF(AW286="","",VLOOKUP(AW286,SUSS!R:S,2,FALSE)),AY286*SUSS!$M$2)</f>
        <v/>
      </c>
      <c r="BC286" s="11" t="str">
        <f t="shared" si="114"/>
        <v/>
      </c>
    </row>
    <row r="287" spans="29:55" hidden="1"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/>
      </c>
      <c r="AU287" s="11" t="str">
        <f t="shared" si="129"/>
        <v/>
      </c>
      <c r="AV287" s="11" t="str">
        <f t="shared" si="130"/>
        <v/>
      </c>
      <c r="AW287" s="11" t="str">
        <f t="shared" si="131"/>
        <v/>
      </c>
      <c r="AX287" s="11" t="str">
        <f t="shared" si="132"/>
        <v/>
      </c>
      <c r="AY287" s="11" t="str">
        <f t="shared" si="113"/>
        <v/>
      </c>
      <c r="AZ287" s="11" t="str">
        <f t="shared" si="133"/>
        <v/>
      </c>
      <c r="BA287" s="11" t="str">
        <f t="shared" si="115"/>
        <v/>
      </c>
      <c r="BB287" s="11" t="str">
        <f>IFERROR(IF(AW287="","",VLOOKUP(AW287,SUSS!R:S,2,FALSE)),AY287*SUSS!$M$2)</f>
        <v/>
      </c>
      <c r="BC287" s="11" t="str">
        <f t="shared" si="114"/>
        <v/>
      </c>
    </row>
    <row r="288" spans="29:55" hidden="1"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/>
      </c>
      <c r="AU288" s="11" t="str">
        <f t="shared" si="129"/>
        <v/>
      </c>
      <c r="AV288" s="11" t="str">
        <f t="shared" si="130"/>
        <v/>
      </c>
      <c r="AW288" s="11" t="str">
        <f t="shared" si="131"/>
        <v/>
      </c>
      <c r="AX288" s="11" t="str">
        <f t="shared" si="132"/>
        <v/>
      </c>
      <c r="AY288" s="11" t="str">
        <f t="shared" si="113"/>
        <v/>
      </c>
      <c r="AZ288" s="11" t="str">
        <f t="shared" si="133"/>
        <v/>
      </c>
      <c r="BA288" s="11" t="str">
        <f t="shared" si="115"/>
        <v/>
      </c>
      <c r="BB288" s="11" t="str">
        <f>IFERROR(IF(AW288="","",VLOOKUP(AW288,SUSS!R:S,2,FALSE)),AY288*SUSS!$M$2)</f>
        <v/>
      </c>
      <c r="BC288" s="11" t="str">
        <f t="shared" si="114"/>
        <v/>
      </c>
    </row>
    <row r="289" spans="29:55" hidden="1"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/>
      </c>
      <c r="AU289" s="11" t="str">
        <f t="shared" si="129"/>
        <v/>
      </c>
      <c r="AV289" s="11" t="str">
        <f t="shared" si="130"/>
        <v/>
      </c>
      <c r="AW289" s="11" t="str">
        <f t="shared" si="131"/>
        <v/>
      </c>
      <c r="AX289" s="11" t="str">
        <f t="shared" si="132"/>
        <v/>
      </c>
      <c r="AY289" s="11" t="str">
        <f t="shared" si="113"/>
        <v/>
      </c>
      <c r="AZ289" s="11" t="str">
        <f t="shared" si="133"/>
        <v/>
      </c>
      <c r="BA289" s="11" t="str">
        <f t="shared" si="115"/>
        <v/>
      </c>
      <c r="BB289" s="11" t="str">
        <f>IFERROR(IF(AW289="","",VLOOKUP(AW289,SUSS!R:S,2,FALSE)),AY289*SUSS!$M$2)</f>
        <v/>
      </c>
      <c r="BC289" s="11" t="str">
        <f t="shared" si="114"/>
        <v/>
      </c>
    </row>
    <row r="290" spans="29:55" hidden="1"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/>
      </c>
      <c r="AU290" s="11" t="str">
        <f t="shared" si="129"/>
        <v/>
      </c>
      <c r="AV290" s="11" t="str">
        <f t="shared" si="130"/>
        <v/>
      </c>
      <c r="AW290" s="11" t="str">
        <f t="shared" si="131"/>
        <v/>
      </c>
      <c r="AX290" s="11" t="str">
        <f t="shared" si="132"/>
        <v/>
      </c>
      <c r="AY290" s="11" t="str">
        <f t="shared" si="113"/>
        <v/>
      </c>
      <c r="AZ290" s="11" t="str">
        <f t="shared" si="133"/>
        <v/>
      </c>
      <c r="BA290" s="11" t="str">
        <f t="shared" si="115"/>
        <v/>
      </c>
      <c r="BB290" s="11" t="str">
        <f>IFERROR(IF(AW290="","",VLOOKUP(AW290,SUSS!R:S,2,FALSE)),AY290*SUSS!$M$2)</f>
        <v/>
      </c>
      <c r="BC290" s="11" t="str">
        <f t="shared" si="114"/>
        <v/>
      </c>
    </row>
    <row r="291" spans="29:55" hidden="1"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/>
      </c>
      <c r="AU291" s="11" t="str">
        <f t="shared" si="129"/>
        <v/>
      </c>
      <c r="AV291" s="11" t="str">
        <f t="shared" si="130"/>
        <v/>
      </c>
      <c r="AW291" s="11" t="str">
        <f t="shared" si="131"/>
        <v/>
      </c>
      <c r="AX291" s="11" t="str">
        <f t="shared" si="132"/>
        <v/>
      </c>
      <c r="AY291" s="11" t="str">
        <f t="shared" si="113"/>
        <v/>
      </c>
      <c r="AZ291" s="11" t="str">
        <f t="shared" si="133"/>
        <v/>
      </c>
      <c r="BA291" s="11" t="str">
        <f t="shared" si="115"/>
        <v/>
      </c>
      <c r="BB291" s="11" t="str">
        <f>IFERROR(IF(AW291="","",VLOOKUP(AW291,SUSS!R:S,2,FALSE)),AY291*SUSS!$M$2)</f>
        <v/>
      </c>
      <c r="BC291" s="11" t="str">
        <f t="shared" si="114"/>
        <v/>
      </c>
    </row>
    <row r="292" spans="29:55" hidden="1"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/>
      </c>
      <c r="AU292" s="11" t="str">
        <f t="shared" si="129"/>
        <v/>
      </c>
      <c r="AV292" s="11" t="str">
        <f t="shared" si="130"/>
        <v/>
      </c>
      <c r="AW292" s="11" t="str">
        <f t="shared" si="131"/>
        <v/>
      </c>
      <c r="AX292" s="11" t="str">
        <f t="shared" si="132"/>
        <v/>
      </c>
      <c r="AY292" s="11" t="str">
        <f t="shared" si="113"/>
        <v/>
      </c>
      <c r="AZ292" s="11" t="str">
        <f t="shared" si="133"/>
        <v/>
      </c>
      <c r="BA292" s="11" t="str">
        <f t="shared" si="115"/>
        <v/>
      </c>
      <c r="BB292" s="11" t="str">
        <f>IFERROR(IF(AW292="","",VLOOKUP(AW292,SUSS!R:S,2,FALSE)),AY292*SUSS!$M$2)</f>
        <v/>
      </c>
      <c r="BC292" s="11" t="str">
        <f t="shared" si="114"/>
        <v/>
      </c>
    </row>
    <row r="293" spans="29:55" hidden="1"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/>
      </c>
      <c r="AU293" s="11" t="str">
        <f t="shared" si="129"/>
        <v/>
      </c>
      <c r="AV293" s="11" t="str">
        <f t="shared" si="130"/>
        <v/>
      </c>
      <c r="AW293" s="11" t="str">
        <f t="shared" si="131"/>
        <v/>
      </c>
      <c r="AX293" s="11" t="str">
        <f t="shared" si="132"/>
        <v/>
      </c>
      <c r="AY293" s="11" t="str">
        <f t="shared" si="113"/>
        <v/>
      </c>
      <c r="AZ293" s="11" t="str">
        <f t="shared" si="133"/>
        <v/>
      </c>
      <c r="BA293" s="11" t="str">
        <f t="shared" si="115"/>
        <v/>
      </c>
      <c r="BB293" s="11" t="str">
        <f>IFERROR(IF(AW293="","",VLOOKUP(AW293,SUSS!R:S,2,FALSE)),AY293*SUSS!$M$2)</f>
        <v/>
      </c>
      <c r="BC293" s="11" t="str">
        <f t="shared" si="114"/>
        <v/>
      </c>
    </row>
    <row r="294" spans="29:55" hidden="1"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/>
      </c>
      <c r="AU294" s="11" t="str">
        <f t="shared" si="129"/>
        <v/>
      </c>
      <c r="AV294" s="11" t="str">
        <f t="shared" si="130"/>
        <v/>
      </c>
      <c r="AW294" s="11" t="str">
        <f t="shared" si="131"/>
        <v/>
      </c>
      <c r="AX294" s="11" t="str">
        <f t="shared" si="132"/>
        <v/>
      </c>
      <c r="AY294" s="11" t="str">
        <f t="shared" si="113"/>
        <v/>
      </c>
      <c r="AZ294" s="11" t="str">
        <f t="shared" si="133"/>
        <v/>
      </c>
      <c r="BA294" s="11" t="str">
        <f t="shared" si="115"/>
        <v/>
      </c>
      <c r="BB294" s="11" t="str">
        <f>IFERROR(IF(AW294="","",VLOOKUP(AW294,SUSS!R:S,2,FALSE)),AY294*SUSS!$M$2)</f>
        <v/>
      </c>
      <c r="BC294" s="11" t="str">
        <f t="shared" si="114"/>
        <v/>
      </c>
    </row>
    <row r="295" spans="29:55" hidden="1"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/>
      </c>
      <c r="AU295" s="11" t="str">
        <f t="shared" si="129"/>
        <v/>
      </c>
      <c r="AV295" s="11" t="str">
        <f t="shared" si="130"/>
        <v/>
      </c>
      <c r="AW295" s="11" t="str">
        <f t="shared" si="131"/>
        <v/>
      </c>
      <c r="AX295" s="11" t="str">
        <f t="shared" si="132"/>
        <v/>
      </c>
      <c r="AY295" s="11" t="str">
        <f t="shared" si="113"/>
        <v/>
      </c>
      <c r="AZ295" s="11" t="str">
        <f t="shared" si="133"/>
        <v/>
      </c>
      <c r="BA295" s="11" t="str">
        <f t="shared" si="115"/>
        <v/>
      </c>
      <c r="BB295" s="11" t="str">
        <f>IFERROR(IF(AW295="","",VLOOKUP(AW295,SUSS!R:S,2,FALSE)),AY295*SUSS!$M$2)</f>
        <v/>
      </c>
      <c r="BC295" s="11" t="str">
        <f t="shared" si="114"/>
        <v/>
      </c>
    </row>
    <row r="296" spans="29:55" hidden="1"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/>
      </c>
      <c r="AU296" s="11" t="str">
        <f t="shared" si="129"/>
        <v/>
      </c>
      <c r="AV296" s="11" t="str">
        <f t="shared" si="130"/>
        <v/>
      </c>
      <c r="AW296" s="11" t="str">
        <f t="shared" si="131"/>
        <v/>
      </c>
      <c r="AX296" s="11" t="str">
        <f t="shared" si="132"/>
        <v/>
      </c>
      <c r="AY296" s="11" t="str">
        <f t="shared" si="113"/>
        <v/>
      </c>
      <c r="AZ296" s="11" t="str">
        <f t="shared" si="133"/>
        <v/>
      </c>
      <c r="BA296" s="11" t="str">
        <f t="shared" si="115"/>
        <v/>
      </c>
      <c r="BB296" s="11" t="str">
        <f>IFERROR(IF(AW296="","",VLOOKUP(AW296,SUSS!R:S,2,FALSE)),AY296*SUSS!$M$2)</f>
        <v/>
      </c>
      <c r="BC296" s="11" t="str">
        <f t="shared" si="114"/>
        <v/>
      </c>
    </row>
    <row r="297" spans="29:55" hidden="1"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/>
      </c>
      <c r="AU297" s="11" t="str">
        <f t="shared" si="129"/>
        <v/>
      </c>
      <c r="AV297" s="11" t="str">
        <f t="shared" si="130"/>
        <v/>
      </c>
      <c r="AW297" s="11" t="str">
        <f t="shared" si="131"/>
        <v/>
      </c>
      <c r="AX297" s="11" t="str">
        <f t="shared" si="132"/>
        <v/>
      </c>
      <c r="AY297" s="11" t="str">
        <f t="shared" si="113"/>
        <v/>
      </c>
      <c r="AZ297" s="11" t="str">
        <f t="shared" si="133"/>
        <v/>
      </c>
      <c r="BA297" s="11" t="str">
        <f t="shared" si="115"/>
        <v/>
      </c>
      <c r="BB297" s="11" t="str">
        <f>IFERROR(IF(AW297="","",VLOOKUP(AW297,SUSS!R:S,2,FALSE)),AY297*SUSS!$M$2)</f>
        <v/>
      </c>
      <c r="BC297" s="11" t="str">
        <f t="shared" si="114"/>
        <v/>
      </c>
    </row>
    <row r="298" spans="29:55" hidden="1"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/>
      </c>
      <c r="AU298" s="11" t="str">
        <f t="shared" si="129"/>
        <v/>
      </c>
      <c r="AV298" s="11" t="str">
        <f t="shared" si="130"/>
        <v/>
      </c>
      <c r="AW298" s="11" t="str">
        <f t="shared" si="131"/>
        <v/>
      </c>
      <c r="AX298" s="11" t="str">
        <f t="shared" si="132"/>
        <v/>
      </c>
      <c r="AY298" s="11" t="str">
        <f t="shared" si="113"/>
        <v/>
      </c>
      <c r="AZ298" s="11" t="str">
        <f t="shared" si="133"/>
        <v/>
      </c>
      <c r="BA298" s="11" t="str">
        <f t="shared" si="115"/>
        <v/>
      </c>
      <c r="BB298" s="11" t="str">
        <f>IFERROR(IF(AW298="","",VLOOKUP(AW298,SUSS!R:S,2,FALSE)),AY298*SUSS!$M$2)</f>
        <v/>
      </c>
      <c r="BC298" s="11" t="str">
        <f t="shared" si="114"/>
        <v/>
      </c>
    </row>
    <row r="299" spans="29:55" hidden="1"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/>
      </c>
      <c r="AU299" s="11" t="str">
        <f t="shared" si="129"/>
        <v/>
      </c>
      <c r="AV299" s="11" t="str">
        <f t="shared" si="130"/>
        <v/>
      </c>
      <c r="AW299" s="11" t="str">
        <f t="shared" si="131"/>
        <v/>
      </c>
      <c r="AX299" s="11" t="str">
        <f t="shared" si="132"/>
        <v/>
      </c>
      <c r="AY299" s="11" t="str">
        <f t="shared" si="113"/>
        <v/>
      </c>
      <c r="AZ299" s="11" t="str">
        <f t="shared" si="133"/>
        <v/>
      </c>
      <c r="BA299" s="11" t="str">
        <f t="shared" si="115"/>
        <v/>
      </c>
      <c r="BB299" s="11" t="str">
        <f>IFERROR(IF(AW299="","",VLOOKUP(AW299,SUSS!R:S,2,FALSE)),AY299*SUSS!$M$2)</f>
        <v/>
      </c>
      <c r="BC299" s="11" t="str">
        <f t="shared" si="114"/>
        <v/>
      </c>
    </row>
    <row r="300" spans="29:55" hidden="1"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/>
      </c>
      <c r="AU300" s="11" t="str">
        <f t="shared" si="129"/>
        <v/>
      </c>
      <c r="AV300" s="11" t="str">
        <f t="shared" si="130"/>
        <v/>
      </c>
      <c r="AW300" s="11" t="str">
        <f t="shared" si="131"/>
        <v/>
      </c>
      <c r="AX300" s="11" t="str">
        <f t="shared" si="132"/>
        <v/>
      </c>
      <c r="AY300" s="11" t="str">
        <f t="shared" si="113"/>
        <v/>
      </c>
      <c r="AZ300" s="11" t="str">
        <f t="shared" si="133"/>
        <v/>
      </c>
      <c r="BA300" s="11" t="str">
        <f t="shared" si="115"/>
        <v/>
      </c>
      <c r="BB300" s="11" t="str">
        <f>IFERROR(IF(AW300="","",VLOOKUP(AW300,SUSS!R:S,2,FALSE)),AY300*SUSS!$M$2)</f>
        <v/>
      </c>
      <c r="BC300" s="11" t="str">
        <f t="shared" si="114"/>
        <v/>
      </c>
    </row>
    <row r="301" spans="29:55" hidden="1"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/>
      </c>
      <c r="AU301" s="11" t="str">
        <f t="shared" si="129"/>
        <v/>
      </c>
      <c r="AV301" s="11" t="str">
        <f t="shared" si="130"/>
        <v/>
      </c>
      <c r="AW301" s="11" t="str">
        <f t="shared" si="131"/>
        <v/>
      </c>
      <c r="AX301" s="11" t="str">
        <f t="shared" si="132"/>
        <v/>
      </c>
      <c r="AY301" s="11" t="str">
        <f t="shared" si="113"/>
        <v/>
      </c>
      <c r="AZ301" s="11" t="str">
        <f t="shared" si="133"/>
        <v/>
      </c>
      <c r="BA301" s="11" t="str">
        <f t="shared" si="115"/>
        <v/>
      </c>
      <c r="BB301" s="11" t="str">
        <f>IFERROR(IF(AW301="","",VLOOKUP(AW301,SUSS!R:S,2,FALSE)),AY301*SUSS!$M$2)</f>
        <v/>
      </c>
      <c r="BC301" s="11" t="str">
        <f t="shared" si="114"/>
        <v/>
      </c>
    </row>
    <row r="302" spans="29:55" hidden="1"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/>
      </c>
      <c r="AU302" s="11" t="str">
        <f t="shared" si="129"/>
        <v/>
      </c>
      <c r="AV302" s="11" t="str">
        <f t="shared" si="130"/>
        <v/>
      </c>
      <c r="AW302" s="11" t="str">
        <f t="shared" si="131"/>
        <v/>
      </c>
      <c r="AX302" s="11" t="str">
        <f t="shared" si="132"/>
        <v/>
      </c>
      <c r="AY302" s="11" t="str">
        <f t="shared" si="113"/>
        <v/>
      </c>
      <c r="AZ302" s="11" t="str">
        <f t="shared" si="133"/>
        <v/>
      </c>
      <c r="BA302" s="11" t="str">
        <f t="shared" si="115"/>
        <v/>
      </c>
      <c r="BB302" s="11" t="str">
        <f>IFERROR(IF(AW302="","",VLOOKUP(AW302,SUSS!R:S,2,FALSE)),AY302*SUSS!$M$2)</f>
        <v/>
      </c>
      <c r="BC302" s="11" t="str">
        <f t="shared" si="114"/>
        <v/>
      </c>
    </row>
    <row r="303" spans="29:55" hidden="1"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/>
      </c>
      <c r="AU303" s="11" t="str">
        <f t="shared" si="129"/>
        <v/>
      </c>
      <c r="AV303" s="11" t="str">
        <f t="shared" si="130"/>
        <v/>
      </c>
      <c r="AW303" s="11" t="str">
        <f t="shared" si="131"/>
        <v/>
      </c>
      <c r="AX303" s="11" t="str">
        <f t="shared" si="132"/>
        <v/>
      </c>
      <c r="AY303" s="11" t="str">
        <f t="shared" si="113"/>
        <v/>
      </c>
      <c r="AZ303" s="11" t="str">
        <f t="shared" si="133"/>
        <v/>
      </c>
      <c r="BA303" s="11" t="str">
        <f t="shared" si="115"/>
        <v/>
      </c>
      <c r="BB303" s="11" t="str">
        <f>IFERROR(IF(AW303="","",VLOOKUP(AW303,SUSS!R:S,2,FALSE)),AY303*SUSS!$M$2)</f>
        <v/>
      </c>
      <c r="BC303" s="11" t="str">
        <f t="shared" si="114"/>
        <v/>
      </c>
    </row>
    <row r="304" spans="29:55" hidden="1"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/>
      </c>
      <c r="AU304" s="11" t="str">
        <f t="shared" si="129"/>
        <v/>
      </c>
      <c r="AV304" s="11" t="str">
        <f t="shared" si="130"/>
        <v/>
      </c>
      <c r="AW304" s="11" t="str">
        <f t="shared" si="131"/>
        <v/>
      </c>
      <c r="AX304" s="11" t="str">
        <f t="shared" si="132"/>
        <v/>
      </c>
      <c r="AY304" s="11" t="str">
        <f t="shared" si="113"/>
        <v/>
      </c>
      <c r="AZ304" s="11" t="str">
        <f t="shared" si="133"/>
        <v/>
      </c>
      <c r="BA304" s="11" t="str">
        <f t="shared" si="115"/>
        <v/>
      </c>
      <c r="BB304" s="11" t="str">
        <f>IFERROR(IF(AW304="","",VLOOKUP(AW304,SUSS!R:S,2,FALSE)),AY304*SUSS!$M$2)</f>
        <v/>
      </c>
      <c r="BC304" s="11" t="str">
        <f t="shared" si="114"/>
        <v/>
      </c>
    </row>
    <row r="305" spans="29:55" hidden="1"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/>
      </c>
      <c r="AU305" s="11" t="str">
        <f t="shared" si="129"/>
        <v/>
      </c>
      <c r="AV305" s="11" t="str">
        <f t="shared" si="130"/>
        <v/>
      </c>
      <c r="AW305" s="11" t="str">
        <f t="shared" si="131"/>
        <v/>
      </c>
      <c r="AX305" s="11" t="str">
        <f t="shared" si="132"/>
        <v/>
      </c>
      <c r="AY305" s="11" t="str">
        <f t="shared" si="113"/>
        <v/>
      </c>
      <c r="AZ305" s="11" t="str">
        <f t="shared" si="133"/>
        <v/>
      </c>
      <c r="BA305" s="11" t="str">
        <f t="shared" si="115"/>
        <v/>
      </c>
      <c r="BB305" s="11" t="str">
        <f>IFERROR(IF(AW305="","",VLOOKUP(AW305,SUSS!R:S,2,FALSE)),AY305*SUSS!$M$2)</f>
        <v/>
      </c>
      <c r="BC305" s="11" t="str">
        <f t="shared" si="114"/>
        <v/>
      </c>
    </row>
    <row r="306" spans="29:55" hidden="1"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/>
      </c>
      <c r="AU306" s="11" t="str">
        <f t="shared" si="129"/>
        <v/>
      </c>
      <c r="AV306" s="11" t="str">
        <f t="shared" si="130"/>
        <v/>
      </c>
      <c r="AW306" s="11" t="str">
        <f t="shared" si="131"/>
        <v/>
      </c>
      <c r="AX306" s="11" t="str">
        <f t="shared" si="132"/>
        <v/>
      </c>
      <c r="AY306" s="11" t="str">
        <f t="shared" si="113"/>
        <v/>
      </c>
      <c r="AZ306" s="11" t="str">
        <f t="shared" si="133"/>
        <v/>
      </c>
      <c r="BA306" s="11" t="str">
        <f t="shared" si="115"/>
        <v/>
      </c>
      <c r="BB306" s="11" t="str">
        <f>IFERROR(IF(AW306="","",VLOOKUP(AW306,SUSS!R:S,2,FALSE)),AY306*SUSS!$M$2)</f>
        <v/>
      </c>
      <c r="BC306" s="11" t="str">
        <f t="shared" si="114"/>
        <v/>
      </c>
    </row>
    <row r="307" spans="29:55" hidden="1"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/>
      </c>
      <c r="AU307" s="11" t="str">
        <f t="shared" si="129"/>
        <v/>
      </c>
      <c r="AV307" s="11" t="str">
        <f t="shared" si="130"/>
        <v/>
      </c>
      <c r="AW307" s="11" t="str">
        <f t="shared" si="131"/>
        <v/>
      </c>
      <c r="AX307" s="11" t="str">
        <f t="shared" si="132"/>
        <v/>
      </c>
      <c r="AY307" s="11" t="str">
        <f t="shared" si="113"/>
        <v/>
      </c>
      <c r="AZ307" s="11" t="str">
        <f t="shared" si="133"/>
        <v/>
      </c>
      <c r="BA307" s="11" t="str">
        <f t="shared" si="115"/>
        <v/>
      </c>
      <c r="BB307" s="11" t="str">
        <f>IFERROR(IF(AW307="","",VLOOKUP(AW307,SUSS!R:S,2,FALSE)),AY307*SUSS!$M$2)</f>
        <v/>
      </c>
      <c r="BC307" s="11" t="str">
        <f t="shared" si="114"/>
        <v/>
      </c>
    </row>
    <row r="308" spans="29:55" hidden="1"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/>
      </c>
      <c r="AU308" s="11" t="str">
        <f t="shared" si="129"/>
        <v/>
      </c>
      <c r="AV308" s="11" t="str">
        <f t="shared" si="130"/>
        <v/>
      </c>
      <c r="AW308" s="11" t="str">
        <f t="shared" si="131"/>
        <v/>
      </c>
      <c r="AX308" s="11" t="str">
        <f t="shared" si="132"/>
        <v/>
      </c>
      <c r="AY308" s="11" t="str">
        <f t="shared" si="113"/>
        <v/>
      </c>
      <c r="AZ308" s="11" t="str">
        <f t="shared" si="133"/>
        <v/>
      </c>
      <c r="BA308" s="11" t="str">
        <f t="shared" si="115"/>
        <v/>
      </c>
      <c r="BB308" s="11" t="str">
        <f>IFERROR(IF(AW308="","",VLOOKUP(AW308,SUSS!R:S,2,FALSE)),AY308*SUSS!$M$2)</f>
        <v/>
      </c>
      <c r="BC308" s="11" t="str">
        <f t="shared" si="114"/>
        <v/>
      </c>
    </row>
    <row r="309" spans="29:55" hidden="1"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/>
      </c>
      <c r="AU309" s="11" t="str">
        <f t="shared" si="129"/>
        <v/>
      </c>
      <c r="AV309" s="11" t="str">
        <f t="shared" si="130"/>
        <v/>
      </c>
      <c r="AW309" s="11" t="str">
        <f t="shared" si="131"/>
        <v/>
      </c>
      <c r="AX309" s="11" t="str">
        <f t="shared" si="132"/>
        <v/>
      </c>
      <c r="AY309" s="11" t="str">
        <f t="shared" si="113"/>
        <v/>
      </c>
      <c r="AZ309" s="11" t="str">
        <f t="shared" si="133"/>
        <v/>
      </c>
      <c r="BA309" s="11" t="str">
        <f t="shared" si="115"/>
        <v/>
      </c>
      <c r="BB309" s="11" t="str">
        <f>IFERROR(IF(AW309="","",VLOOKUP(AW309,SUSS!R:S,2,FALSE)),AY309*SUSS!$M$2)</f>
        <v/>
      </c>
      <c r="BC309" s="11" t="str">
        <f t="shared" si="114"/>
        <v/>
      </c>
    </row>
    <row r="310" spans="29:55" hidden="1"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/>
      </c>
      <c r="AU310" s="11" t="str">
        <f t="shared" si="129"/>
        <v/>
      </c>
      <c r="AV310" s="11" t="str">
        <f t="shared" si="130"/>
        <v/>
      </c>
      <c r="AW310" s="11" t="str">
        <f t="shared" si="131"/>
        <v/>
      </c>
      <c r="AX310" s="11" t="str">
        <f t="shared" si="132"/>
        <v/>
      </c>
      <c r="AY310" s="11" t="str">
        <f t="shared" si="113"/>
        <v/>
      </c>
      <c r="AZ310" s="11" t="str">
        <f t="shared" si="133"/>
        <v/>
      </c>
      <c r="BA310" s="11" t="str">
        <f t="shared" si="115"/>
        <v/>
      </c>
      <c r="BB310" s="11" t="str">
        <f>IFERROR(IF(AW310="","",VLOOKUP(AW310,SUSS!R:S,2,FALSE)),AY310*SUSS!$M$2)</f>
        <v/>
      </c>
      <c r="BC310" s="11" t="str">
        <f t="shared" si="114"/>
        <v/>
      </c>
    </row>
    <row r="311" spans="29:55" hidden="1"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/>
      </c>
      <c r="AU311" s="11" t="str">
        <f t="shared" si="129"/>
        <v/>
      </c>
      <c r="AV311" s="11" t="str">
        <f t="shared" si="130"/>
        <v/>
      </c>
      <c r="AW311" s="11" t="str">
        <f t="shared" si="131"/>
        <v/>
      </c>
      <c r="AX311" s="11" t="str">
        <f t="shared" si="132"/>
        <v/>
      </c>
      <c r="AY311" s="11" t="str">
        <f t="shared" si="113"/>
        <v/>
      </c>
      <c r="AZ311" s="11" t="str">
        <f t="shared" si="133"/>
        <v/>
      </c>
      <c r="BA311" s="11" t="str">
        <f t="shared" si="115"/>
        <v/>
      </c>
      <c r="BB311" s="11" t="str">
        <f>IFERROR(IF(AW311="","",VLOOKUP(AW311,SUSS!R:S,2,FALSE)),AY311*SUSS!$M$2)</f>
        <v/>
      </c>
      <c r="BC311" s="11" t="str">
        <f t="shared" si="114"/>
        <v/>
      </c>
    </row>
    <row r="312" spans="29:55" hidden="1"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/>
      </c>
      <c r="AU312" s="11" t="str">
        <f t="shared" si="129"/>
        <v/>
      </c>
      <c r="AV312" s="11" t="str">
        <f t="shared" si="130"/>
        <v/>
      </c>
      <c r="AW312" s="11" t="str">
        <f t="shared" si="131"/>
        <v/>
      </c>
      <c r="AX312" s="11" t="str">
        <f t="shared" si="132"/>
        <v/>
      </c>
      <c r="AY312" s="11" t="str">
        <f t="shared" si="113"/>
        <v/>
      </c>
      <c r="AZ312" s="11" t="str">
        <f t="shared" si="133"/>
        <v/>
      </c>
      <c r="BA312" s="11" t="str">
        <f t="shared" si="115"/>
        <v/>
      </c>
      <c r="BB312" s="11" t="str">
        <f>IFERROR(IF(AW312="","",VLOOKUP(AW312,SUSS!R:S,2,FALSE)),AY312*SUSS!$M$2)</f>
        <v/>
      </c>
      <c r="BC312" s="11" t="str">
        <f t="shared" si="114"/>
        <v/>
      </c>
    </row>
    <row r="313" spans="29:55" hidden="1"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/>
      </c>
      <c r="AU313" s="11" t="str">
        <f t="shared" si="129"/>
        <v/>
      </c>
      <c r="AV313" s="11" t="str">
        <f t="shared" si="130"/>
        <v/>
      </c>
      <c r="AW313" s="11" t="str">
        <f t="shared" si="131"/>
        <v/>
      </c>
      <c r="AX313" s="11" t="str">
        <f t="shared" si="132"/>
        <v/>
      </c>
      <c r="AY313" s="11" t="str">
        <f t="shared" si="113"/>
        <v/>
      </c>
      <c r="AZ313" s="11" t="str">
        <f t="shared" si="133"/>
        <v/>
      </c>
      <c r="BA313" s="11" t="str">
        <f t="shared" si="115"/>
        <v/>
      </c>
      <c r="BB313" s="11" t="str">
        <f>IFERROR(IF(AW313="","",VLOOKUP(AW313,SUSS!R:S,2,FALSE)),AY313*SUSS!$M$2)</f>
        <v/>
      </c>
      <c r="BC313" s="11" t="str">
        <f t="shared" si="114"/>
        <v/>
      </c>
    </row>
    <row r="314" spans="29:55" hidden="1"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/>
      </c>
      <c r="AU314" s="11" t="str">
        <f t="shared" si="129"/>
        <v/>
      </c>
      <c r="AV314" s="11" t="str">
        <f t="shared" si="130"/>
        <v/>
      </c>
      <c r="AW314" s="11" t="str">
        <f t="shared" si="131"/>
        <v/>
      </c>
      <c r="AX314" s="11" t="str">
        <f t="shared" si="132"/>
        <v/>
      </c>
      <c r="AY314" s="11" t="str">
        <f t="shared" si="113"/>
        <v/>
      </c>
      <c r="AZ314" s="11" t="str">
        <f t="shared" si="133"/>
        <v/>
      </c>
      <c r="BA314" s="11" t="str">
        <f t="shared" si="115"/>
        <v/>
      </c>
      <c r="BB314" s="11" t="str">
        <f>IFERROR(IF(AW314="","",VLOOKUP(AW314,SUSS!R:S,2,FALSE)),AY314*SUSS!$M$2)</f>
        <v/>
      </c>
      <c r="BC314" s="11" t="str">
        <f t="shared" si="114"/>
        <v/>
      </c>
    </row>
    <row r="315" spans="29:55" hidden="1"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/>
      </c>
      <c r="AU315" s="11" t="str">
        <f t="shared" si="129"/>
        <v/>
      </c>
      <c r="AV315" s="11" t="str">
        <f t="shared" si="130"/>
        <v/>
      </c>
      <c r="AW315" s="11" t="str">
        <f t="shared" si="131"/>
        <v/>
      </c>
      <c r="AX315" s="11" t="str">
        <f t="shared" si="132"/>
        <v/>
      </c>
      <c r="AY315" s="11" t="str">
        <f t="shared" si="113"/>
        <v/>
      </c>
      <c r="AZ315" s="11" t="str">
        <f t="shared" si="133"/>
        <v/>
      </c>
      <c r="BA315" s="11" t="str">
        <f t="shared" si="115"/>
        <v/>
      </c>
      <c r="BB315" s="11" t="str">
        <f>IFERROR(IF(AW315="","",VLOOKUP(AW315,SUSS!R:S,2,FALSE)),AY315*SUSS!$M$2)</f>
        <v/>
      </c>
      <c r="BC315" s="11" t="str">
        <f t="shared" si="114"/>
        <v/>
      </c>
    </row>
    <row r="316" spans="29:55" hidden="1"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/>
      </c>
      <c r="AU316" s="11" t="str">
        <f t="shared" si="129"/>
        <v/>
      </c>
      <c r="AV316" s="11" t="str">
        <f t="shared" si="130"/>
        <v/>
      </c>
      <c r="AW316" s="11" t="str">
        <f t="shared" si="131"/>
        <v/>
      </c>
      <c r="AX316" s="11" t="str">
        <f t="shared" si="132"/>
        <v/>
      </c>
      <c r="AY316" s="11" t="str">
        <f t="shared" si="113"/>
        <v/>
      </c>
      <c r="AZ316" s="11" t="str">
        <f t="shared" si="133"/>
        <v/>
      </c>
      <c r="BA316" s="11" t="str">
        <f t="shared" si="115"/>
        <v/>
      </c>
      <c r="BB316" s="11" t="str">
        <f>IFERROR(IF(AW316="","",VLOOKUP(AW316,SUSS!R:S,2,FALSE)),AY316*SUSS!$M$2)</f>
        <v/>
      </c>
      <c r="BC316" s="11" t="str">
        <f t="shared" si="114"/>
        <v/>
      </c>
    </row>
    <row r="317" spans="29:55" hidden="1"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/>
      </c>
      <c r="AU317" s="11" t="str">
        <f t="shared" si="129"/>
        <v/>
      </c>
      <c r="AV317" s="11" t="str">
        <f t="shared" si="130"/>
        <v/>
      </c>
      <c r="AW317" s="11" t="str">
        <f t="shared" si="131"/>
        <v/>
      </c>
      <c r="AX317" s="11" t="str">
        <f t="shared" si="132"/>
        <v/>
      </c>
      <c r="AY317" s="11" t="str">
        <f t="shared" si="113"/>
        <v/>
      </c>
      <c r="AZ317" s="11" t="str">
        <f t="shared" si="133"/>
        <v/>
      </c>
      <c r="BA317" s="11" t="str">
        <f t="shared" si="115"/>
        <v/>
      </c>
      <c r="BB317" s="11" t="str">
        <f>IFERROR(IF(AW317="","",VLOOKUP(AW317,SUSS!R:S,2,FALSE)),AY317*SUSS!$M$2)</f>
        <v/>
      </c>
      <c r="BC317" s="11" t="str">
        <f t="shared" si="114"/>
        <v/>
      </c>
    </row>
    <row r="318" spans="29:55" hidden="1"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/>
      </c>
      <c r="AU318" s="11" t="str">
        <f t="shared" si="129"/>
        <v/>
      </c>
      <c r="AV318" s="11" t="str">
        <f t="shared" si="130"/>
        <v/>
      </c>
      <c r="AW318" s="11" t="str">
        <f t="shared" si="131"/>
        <v/>
      </c>
      <c r="AX318" s="11" t="str">
        <f t="shared" si="132"/>
        <v/>
      </c>
      <c r="AY318" s="11" t="str">
        <f t="shared" si="113"/>
        <v/>
      </c>
      <c r="AZ318" s="11" t="str">
        <f t="shared" si="133"/>
        <v/>
      </c>
      <c r="BA318" s="11" t="str">
        <f t="shared" si="115"/>
        <v/>
      </c>
      <c r="BB318" s="11" t="str">
        <f>IFERROR(IF(AW318="","",VLOOKUP(AW318,SUSS!R:S,2,FALSE)),AY318*SUSS!$M$2)</f>
        <v/>
      </c>
      <c r="BC318" s="11" t="str">
        <f t="shared" si="114"/>
        <v/>
      </c>
    </row>
    <row r="319" spans="29:55" hidden="1"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/>
      </c>
      <c r="AU319" s="11" t="str">
        <f t="shared" si="129"/>
        <v/>
      </c>
      <c r="AV319" s="11" t="str">
        <f t="shared" si="130"/>
        <v/>
      </c>
      <c r="AW319" s="11" t="str">
        <f t="shared" si="131"/>
        <v/>
      </c>
      <c r="AX319" s="11" t="str">
        <f t="shared" si="132"/>
        <v/>
      </c>
      <c r="AY319" s="11" t="str">
        <f t="shared" si="113"/>
        <v/>
      </c>
      <c r="AZ319" s="11" t="str">
        <f t="shared" si="133"/>
        <v/>
      </c>
      <c r="BA319" s="11" t="str">
        <f t="shared" si="115"/>
        <v/>
      </c>
      <c r="BB319" s="11" t="str">
        <f>IFERROR(IF(AW319="","",VLOOKUP(AW319,SUSS!R:S,2,FALSE)),AY319*SUSS!$M$2)</f>
        <v/>
      </c>
      <c r="BC319" s="11" t="str">
        <f t="shared" si="114"/>
        <v/>
      </c>
    </row>
    <row r="320" spans="29:55" hidden="1"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/>
      </c>
      <c r="AU320" s="11" t="str">
        <f t="shared" si="129"/>
        <v/>
      </c>
      <c r="AV320" s="11" t="str">
        <f t="shared" si="130"/>
        <v/>
      </c>
      <c r="AW320" s="11" t="str">
        <f t="shared" si="131"/>
        <v/>
      </c>
      <c r="AX320" s="11" t="str">
        <f t="shared" si="132"/>
        <v/>
      </c>
      <c r="AY320" s="11" t="str">
        <f t="shared" si="113"/>
        <v/>
      </c>
      <c r="AZ320" s="11" t="str">
        <f t="shared" si="133"/>
        <v/>
      </c>
      <c r="BA320" s="11" t="str">
        <f t="shared" si="115"/>
        <v/>
      </c>
      <c r="BB320" s="11" t="str">
        <f>IFERROR(IF(AW320="","",VLOOKUP(AW320,SUSS!R:S,2,FALSE)),AY320*SUSS!$M$2)</f>
        <v/>
      </c>
      <c r="BC320" s="11" t="str">
        <f t="shared" si="114"/>
        <v/>
      </c>
    </row>
    <row r="321" spans="29:55" hidden="1"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/>
      </c>
      <c r="AU321" s="11" t="str">
        <f t="shared" si="129"/>
        <v/>
      </c>
      <c r="AV321" s="11" t="str">
        <f t="shared" si="130"/>
        <v/>
      </c>
      <c r="AW321" s="11" t="str">
        <f t="shared" si="131"/>
        <v/>
      </c>
      <c r="AX321" s="11" t="str">
        <f t="shared" si="132"/>
        <v/>
      </c>
      <c r="AY321" s="11" t="str">
        <f t="shared" si="113"/>
        <v/>
      </c>
      <c r="AZ321" s="11" t="str">
        <f t="shared" si="133"/>
        <v/>
      </c>
      <c r="BA321" s="11" t="str">
        <f t="shared" si="115"/>
        <v/>
      </c>
      <c r="BB321" s="11" t="str">
        <f>IFERROR(IF(AW321="","",VLOOKUP(AW321,SUSS!R:S,2,FALSE)),AY321*SUSS!$M$2)</f>
        <v/>
      </c>
      <c r="BC321" s="11" t="str">
        <f t="shared" si="114"/>
        <v/>
      </c>
    </row>
    <row r="322" spans="29:55" hidden="1"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/>
      </c>
      <c r="AU322" s="11" t="str">
        <f t="shared" si="129"/>
        <v/>
      </c>
      <c r="AV322" s="11" t="str">
        <f t="shared" si="130"/>
        <v/>
      </c>
      <c r="AW322" s="11" t="str">
        <f t="shared" si="131"/>
        <v/>
      </c>
      <c r="AX322" s="11" t="str">
        <f t="shared" si="132"/>
        <v/>
      </c>
      <c r="AY322" s="11" t="str">
        <f t="shared" si="113"/>
        <v/>
      </c>
      <c r="AZ322" s="11" t="str">
        <f t="shared" si="133"/>
        <v/>
      </c>
      <c r="BA322" s="11" t="str">
        <f t="shared" si="115"/>
        <v/>
      </c>
      <c r="BB322" s="11" t="str">
        <f>IFERROR(IF(AW322="","",VLOOKUP(AW322,SUSS!R:S,2,FALSE)),AY322*SUSS!$M$2)</f>
        <v/>
      </c>
      <c r="BC322" s="11" t="str">
        <f t="shared" si="114"/>
        <v/>
      </c>
    </row>
    <row r="323" spans="29:55" hidden="1"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/>
      </c>
      <c r="AU323" s="11" t="str">
        <f t="shared" si="129"/>
        <v/>
      </c>
      <c r="AV323" s="11" t="str">
        <f t="shared" si="130"/>
        <v/>
      </c>
      <c r="AW323" s="11" t="str">
        <f t="shared" si="131"/>
        <v/>
      </c>
      <c r="AX323" s="11" t="str">
        <f t="shared" si="132"/>
        <v/>
      </c>
      <c r="AY323" s="11" t="str">
        <f t="shared" si="113"/>
        <v/>
      </c>
      <c r="AZ323" s="11" t="str">
        <f t="shared" si="133"/>
        <v/>
      </c>
      <c r="BA323" s="11" t="str">
        <f t="shared" si="115"/>
        <v/>
      </c>
      <c r="BB323" s="11" t="str">
        <f>IFERROR(IF(AW323="","",VLOOKUP(AW323,SUSS!R:S,2,FALSE)),AY323*SUSS!$M$2)</f>
        <v/>
      </c>
      <c r="BC323" s="11" t="str">
        <f t="shared" si="114"/>
        <v/>
      </c>
    </row>
    <row r="324" spans="29:55" hidden="1"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/>
      </c>
      <c r="AU324" s="11" t="str">
        <f t="shared" si="129"/>
        <v/>
      </c>
      <c r="AV324" s="11" t="str">
        <f t="shared" si="130"/>
        <v/>
      </c>
      <c r="AW324" s="11" t="str">
        <f t="shared" si="131"/>
        <v/>
      </c>
      <c r="AX324" s="11" t="str">
        <f t="shared" si="132"/>
        <v/>
      </c>
      <c r="AY324" s="11" t="str">
        <f t="shared" ref="AY324:AY387" si="134">VLOOKUP(AX324,AO:AP,2,FALSE)</f>
        <v/>
      </c>
      <c r="AZ324" s="11" t="str">
        <f t="shared" si="133"/>
        <v/>
      </c>
      <c r="BA324" s="11" t="str">
        <f t="shared" si="115"/>
        <v/>
      </c>
      <c r="BB324" s="11" t="str">
        <f>IFERROR(IF(AW324="","",VLOOKUP(AW324,SUSS!R:S,2,FALSE)),AY324*SUSS!$M$2)</f>
        <v/>
      </c>
      <c r="BC324" s="11" t="str">
        <f t="shared" si="114"/>
        <v/>
      </c>
    </row>
    <row r="325" spans="29:55" hidden="1"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/>
      </c>
      <c r="AU325" s="11" t="str">
        <f t="shared" si="129"/>
        <v/>
      </c>
      <c r="AV325" s="11" t="str">
        <f t="shared" si="130"/>
        <v/>
      </c>
      <c r="AW325" s="11" t="str">
        <f t="shared" si="131"/>
        <v/>
      </c>
      <c r="AX325" s="11" t="str">
        <f t="shared" si="132"/>
        <v/>
      </c>
      <c r="AY325" s="11" t="str">
        <f t="shared" si="134"/>
        <v/>
      </c>
      <c r="AZ325" s="11" t="str">
        <f t="shared" si="133"/>
        <v/>
      </c>
      <c r="BA325" s="11" t="str">
        <f t="shared" si="115"/>
        <v/>
      </c>
      <c r="BB325" s="11" t="str">
        <f>IFERROR(IF(AW325="","",VLOOKUP(AW325,SUSS!R:S,2,FALSE)),AY325*SUSS!$M$2)</f>
        <v/>
      </c>
      <c r="BC325" s="11" t="str">
        <f t="shared" ref="BC325:BC388" si="135">IFERROR(IF(BB325&lt;&gt;"",AZ325*BB325,""),"VER")</f>
        <v/>
      </c>
    </row>
    <row r="326" spans="29:55" hidden="1"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/>
      </c>
      <c r="AU326" s="11" t="str">
        <f t="shared" si="129"/>
        <v/>
      </c>
      <c r="AV326" s="11" t="str">
        <f t="shared" si="130"/>
        <v/>
      </c>
      <c r="AW326" s="11" t="str">
        <f t="shared" si="131"/>
        <v/>
      </c>
      <c r="AX326" s="11" t="str">
        <f t="shared" si="132"/>
        <v/>
      </c>
      <c r="AY326" s="11" t="str">
        <f t="shared" si="134"/>
        <v/>
      </c>
      <c r="AZ326" s="11" t="str">
        <f t="shared" si="133"/>
        <v/>
      </c>
      <c r="BA326" s="11" t="str">
        <f t="shared" si="115"/>
        <v/>
      </c>
      <c r="BB326" s="11" t="str">
        <f>IFERROR(IF(AW326="","",VLOOKUP(AW326,SUSS!R:S,2,FALSE)),AY326*SUSS!$M$2)</f>
        <v/>
      </c>
      <c r="BC326" s="11" t="str">
        <f t="shared" si="135"/>
        <v/>
      </c>
    </row>
    <row r="327" spans="29:55" hidden="1"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/>
      </c>
      <c r="AU327" s="11" t="str">
        <f t="shared" si="129"/>
        <v/>
      </c>
      <c r="AV327" s="11" t="str">
        <f t="shared" si="130"/>
        <v/>
      </c>
      <c r="AW327" s="11" t="str">
        <f t="shared" si="131"/>
        <v/>
      </c>
      <c r="AX327" s="11" t="str">
        <f t="shared" si="132"/>
        <v/>
      </c>
      <c r="AY327" s="11" t="str">
        <f t="shared" si="134"/>
        <v/>
      </c>
      <c r="AZ327" s="11" t="str">
        <f t="shared" si="133"/>
        <v/>
      </c>
      <c r="BA327" s="11" t="str">
        <f t="shared" si="115"/>
        <v/>
      </c>
      <c r="BB327" s="11" t="str">
        <f>IFERROR(IF(AW327="","",VLOOKUP(AW327,SUSS!R:S,2,FALSE)),AY327*SUSS!$M$2)</f>
        <v/>
      </c>
      <c r="BC327" s="11" t="str">
        <f t="shared" si="135"/>
        <v/>
      </c>
    </row>
    <row r="328" spans="29:55" hidden="1"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/>
      </c>
      <c r="AU328" s="11" t="str">
        <f t="shared" si="129"/>
        <v/>
      </c>
      <c r="AV328" s="11" t="str">
        <f t="shared" si="130"/>
        <v/>
      </c>
      <c r="AW328" s="11" t="str">
        <f t="shared" si="131"/>
        <v/>
      </c>
      <c r="AX328" s="11" t="str">
        <f t="shared" si="132"/>
        <v/>
      </c>
      <c r="AY328" s="11" t="str">
        <f t="shared" si="134"/>
        <v/>
      </c>
      <c r="AZ328" s="11" t="str">
        <f t="shared" si="133"/>
        <v/>
      </c>
      <c r="BA328" s="11" t="str">
        <f t="shared" ref="BA328:BA391" si="136">AT328&amp;" "&amp;AU328</f>
        <v/>
      </c>
      <c r="BB328" s="11" t="str">
        <f>IFERROR(IF(AW328="","",VLOOKUP(AW328,SUSS!R:S,2,FALSE)),AY328*SUSS!$M$2)</f>
        <v/>
      </c>
      <c r="BC328" s="11" t="str">
        <f t="shared" si="135"/>
        <v/>
      </c>
    </row>
    <row r="329" spans="29:55" hidden="1"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/>
      </c>
      <c r="AU329" s="11" t="str">
        <f t="shared" si="129"/>
        <v/>
      </c>
      <c r="AV329" s="11" t="str">
        <f t="shared" si="130"/>
        <v/>
      </c>
      <c r="AW329" s="11" t="str">
        <f t="shared" si="131"/>
        <v/>
      </c>
      <c r="AX329" s="11" t="str">
        <f t="shared" si="132"/>
        <v/>
      </c>
      <c r="AY329" s="11" t="str">
        <f t="shared" si="134"/>
        <v/>
      </c>
      <c r="AZ329" s="11" t="str">
        <f t="shared" si="133"/>
        <v/>
      </c>
      <c r="BA329" s="11" t="str">
        <f t="shared" si="136"/>
        <v/>
      </c>
      <c r="BB329" s="11" t="str">
        <f>IFERROR(IF(AW329="","",VLOOKUP(AW329,SUSS!R:S,2,FALSE)),AY329*SUSS!$M$2)</f>
        <v/>
      </c>
      <c r="BC329" s="11" t="str">
        <f t="shared" si="135"/>
        <v/>
      </c>
    </row>
    <row r="330" spans="29:55" hidden="1"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/>
      </c>
      <c r="AU330" s="11" t="str">
        <f t="shared" si="129"/>
        <v/>
      </c>
      <c r="AV330" s="11" t="str">
        <f t="shared" si="130"/>
        <v/>
      </c>
      <c r="AW330" s="11" t="str">
        <f t="shared" si="131"/>
        <v/>
      </c>
      <c r="AX330" s="11" t="str">
        <f t="shared" si="132"/>
        <v/>
      </c>
      <c r="AY330" s="11" t="str">
        <f t="shared" si="134"/>
        <v/>
      </c>
      <c r="AZ330" s="11" t="str">
        <f t="shared" si="133"/>
        <v/>
      </c>
      <c r="BA330" s="11" t="str">
        <f t="shared" si="136"/>
        <v/>
      </c>
      <c r="BB330" s="11" t="str">
        <f>IFERROR(IF(AW330="","",VLOOKUP(AW330,SUSS!R:S,2,FALSE)),AY330*SUSS!$M$2)</f>
        <v/>
      </c>
      <c r="BC330" s="11" t="str">
        <f t="shared" si="135"/>
        <v/>
      </c>
    </row>
    <row r="331" spans="29:55" hidden="1"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/>
      </c>
      <c r="AU331" s="11" t="str">
        <f t="shared" si="129"/>
        <v/>
      </c>
      <c r="AV331" s="11" t="str">
        <f t="shared" si="130"/>
        <v/>
      </c>
      <c r="AW331" s="11" t="str">
        <f t="shared" si="131"/>
        <v/>
      </c>
      <c r="AX331" s="11" t="str">
        <f t="shared" si="132"/>
        <v/>
      </c>
      <c r="AY331" s="11" t="str">
        <f t="shared" si="134"/>
        <v/>
      </c>
      <c r="AZ331" s="11" t="str">
        <f t="shared" si="133"/>
        <v/>
      </c>
      <c r="BA331" s="11" t="str">
        <f t="shared" si="136"/>
        <v/>
      </c>
      <c r="BB331" s="11" t="str">
        <f>IFERROR(IF(AW331="","",VLOOKUP(AW331,SUSS!R:S,2,FALSE)),AY331*SUSS!$M$2)</f>
        <v/>
      </c>
      <c r="BC331" s="11" t="str">
        <f t="shared" si="135"/>
        <v/>
      </c>
    </row>
    <row r="332" spans="29:55" hidden="1"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/>
      </c>
      <c r="AU332" s="11" t="str">
        <f t="shared" si="129"/>
        <v/>
      </c>
      <c r="AV332" s="11" t="str">
        <f t="shared" si="130"/>
        <v/>
      </c>
      <c r="AW332" s="11" t="str">
        <f t="shared" si="131"/>
        <v/>
      </c>
      <c r="AX332" s="11" t="str">
        <f t="shared" si="132"/>
        <v/>
      </c>
      <c r="AY332" s="11" t="str">
        <f t="shared" si="134"/>
        <v/>
      </c>
      <c r="AZ332" s="11" t="str">
        <f t="shared" si="133"/>
        <v/>
      </c>
      <c r="BA332" s="11" t="str">
        <f t="shared" si="136"/>
        <v/>
      </c>
      <c r="BB332" s="11" t="str">
        <f>IFERROR(IF(AW332="","",VLOOKUP(AW332,SUSS!R:S,2,FALSE)),AY332*SUSS!$M$2)</f>
        <v/>
      </c>
      <c r="BC332" s="11" t="str">
        <f t="shared" si="135"/>
        <v/>
      </c>
    </row>
    <row r="333" spans="29:55" hidden="1"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/>
      </c>
      <c r="AU333" s="11" t="str">
        <f t="shared" si="129"/>
        <v/>
      </c>
      <c r="AV333" s="11" t="str">
        <f t="shared" si="130"/>
        <v/>
      </c>
      <c r="AW333" s="11" t="str">
        <f t="shared" si="131"/>
        <v/>
      </c>
      <c r="AX333" s="11" t="str">
        <f t="shared" si="132"/>
        <v/>
      </c>
      <c r="AY333" s="11" t="str">
        <f t="shared" si="134"/>
        <v/>
      </c>
      <c r="AZ333" s="11" t="str">
        <f t="shared" si="133"/>
        <v/>
      </c>
      <c r="BA333" s="11" t="str">
        <f t="shared" si="136"/>
        <v/>
      </c>
      <c r="BB333" s="11" t="str">
        <f>IFERROR(IF(AW333="","",VLOOKUP(AW333,SUSS!R:S,2,FALSE)),AY333*SUSS!$M$2)</f>
        <v/>
      </c>
      <c r="BC333" s="11" t="str">
        <f t="shared" si="135"/>
        <v/>
      </c>
    </row>
    <row r="334" spans="29:55" hidden="1"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/>
      </c>
      <c r="AU334" s="11" t="str">
        <f t="shared" si="129"/>
        <v/>
      </c>
      <c r="AV334" s="11" t="str">
        <f t="shared" si="130"/>
        <v/>
      </c>
      <c r="AW334" s="11" t="str">
        <f t="shared" si="131"/>
        <v/>
      </c>
      <c r="AX334" s="11" t="str">
        <f t="shared" si="132"/>
        <v/>
      </c>
      <c r="AY334" s="11" t="str">
        <f t="shared" si="134"/>
        <v/>
      </c>
      <c r="AZ334" s="11" t="str">
        <f t="shared" si="133"/>
        <v/>
      </c>
      <c r="BA334" s="11" t="str">
        <f t="shared" si="136"/>
        <v/>
      </c>
      <c r="BB334" s="11" t="str">
        <f>IFERROR(IF(AW334="","",VLOOKUP(AW334,SUSS!R:S,2,FALSE)),AY334*SUSS!$M$2)</f>
        <v/>
      </c>
      <c r="BC334" s="11" t="str">
        <f t="shared" si="135"/>
        <v/>
      </c>
    </row>
    <row r="335" spans="29:55" hidden="1"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/>
      </c>
      <c r="AU335" s="11" t="str">
        <f t="shared" si="129"/>
        <v/>
      </c>
      <c r="AV335" s="11" t="str">
        <f t="shared" si="130"/>
        <v/>
      </c>
      <c r="AW335" s="11" t="str">
        <f t="shared" si="131"/>
        <v/>
      </c>
      <c r="AX335" s="11" t="str">
        <f t="shared" si="132"/>
        <v/>
      </c>
      <c r="AY335" s="11" t="str">
        <f t="shared" si="134"/>
        <v/>
      </c>
      <c r="AZ335" s="11" t="str">
        <f t="shared" si="133"/>
        <v/>
      </c>
      <c r="BA335" s="11" t="str">
        <f t="shared" si="136"/>
        <v/>
      </c>
      <c r="BB335" s="11" t="str">
        <f>IFERROR(IF(AW335="","",VLOOKUP(AW335,SUSS!R:S,2,FALSE)),AY335*SUSS!$M$2)</f>
        <v/>
      </c>
      <c r="BC335" s="11" t="str">
        <f t="shared" si="135"/>
        <v/>
      </c>
    </row>
    <row r="336" spans="29:55" hidden="1"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/>
      </c>
      <c r="AU336" s="11" t="str">
        <f t="shared" si="129"/>
        <v/>
      </c>
      <c r="AV336" s="11" t="str">
        <f t="shared" si="130"/>
        <v/>
      </c>
      <c r="AW336" s="11" t="str">
        <f t="shared" si="131"/>
        <v/>
      </c>
      <c r="AX336" s="11" t="str">
        <f t="shared" si="132"/>
        <v/>
      </c>
      <c r="AY336" s="11" t="str">
        <f t="shared" si="134"/>
        <v/>
      </c>
      <c r="AZ336" s="11" t="str">
        <f t="shared" si="133"/>
        <v/>
      </c>
      <c r="BA336" s="11" t="str">
        <f t="shared" si="136"/>
        <v/>
      </c>
      <c r="BB336" s="11" t="str">
        <f>IFERROR(IF(AW336="","",VLOOKUP(AW336,SUSS!R:S,2,FALSE)),AY336*SUSS!$M$2)</f>
        <v/>
      </c>
      <c r="BC336" s="11" t="str">
        <f t="shared" si="135"/>
        <v/>
      </c>
    </row>
    <row r="337" spans="29:55" hidden="1"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/>
      </c>
      <c r="AU337" s="11" t="str">
        <f t="shared" si="129"/>
        <v/>
      </c>
      <c r="AV337" s="11" t="str">
        <f t="shared" si="130"/>
        <v/>
      </c>
      <c r="AW337" s="11" t="str">
        <f t="shared" si="131"/>
        <v/>
      </c>
      <c r="AX337" s="11" t="str">
        <f t="shared" si="132"/>
        <v/>
      </c>
      <c r="AY337" s="11" t="str">
        <f t="shared" si="134"/>
        <v/>
      </c>
      <c r="AZ337" s="11" t="str">
        <f t="shared" si="133"/>
        <v/>
      </c>
      <c r="BA337" s="11" t="str">
        <f t="shared" si="136"/>
        <v/>
      </c>
      <c r="BB337" s="11" t="str">
        <f>IFERROR(IF(AW337="","",VLOOKUP(AW337,SUSS!R:S,2,FALSE)),AY337*SUSS!$M$2)</f>
        <v/>
      </c>
      <c r="BC337" s="11" t="str">
        <f t="shared" si="135"/>
        <v/>
      </c>
    </row>
    <row r="338" spans="29:55" hidden="1"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/>
      </c>
      <c r="AU338" s="11" t="str">
        <f t="shared" si="129"/>
        <v/>
      </c>
      <c r="AV338" s="11" t="str">
        <f t="shared" si="130"/>
        <v/>
      </c>
      <c r="AW338" s="11" t="str">
        <f t="shared" si="131"/>
        <v/>
      </c>
      <c r="AX338" s="11" t="str">
        <f t="shared" si="132"/>
        <v/>
      </c>
      <c r="AY338" s="11" t="str">
        <f t="shared" si="134"/>
        <v/>
      </c>
      <c r="AZ338" s="11" t="str">
        <f t="shared" si="133"/>
        <v/>
      </c>
      <c r="BA338" s="11" t="str">
        <f t="shared" si="136"/>
        <v/>
      </c>
      <c r="BB338" s="11" t="str">
        <f>IFERROR(IF(AW338="","",VLOOKUP(AW338,SUSS!R:S,2,FALSE)),AY338*SUSS!$M$2)</f>
        <v/>
      </c>
      <c r="BC338" s="11" t="str">
        <f t="shared" si="135"/>
        <v/>
      </c>
    </row>
    <row r="339" spans="29:55" hidden="1"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/>
      </c>
      <c r="AU339" s="11" t="str">
        <f t="shared" si="129"/>
        <v/>
      </c>
      <c r="AV339" s="11" t="str">
        <f t="shared" si="130"/>
        <v/>
      </c>
      <c r="AW339" s="11" t="str">
        <f t="shared" si="131"/>
        <v/>
      </c>
      <c r="AX339" s="11" t="str">
        <f t="shared" si="132"/>
        <v/>
      </c>
      <c r="AY339" s="11" t="str">
        <f t="shared" si="134"/>
        <v/>
      </c>
      <c r="AZ339" s="11" t="str">
        <f t="shared" si="133"/>
        <v/>
      </c>
      <c r="BA339" s="11" t="str">
        <f t="shared" si="136"/>
        <v/>
      </c>
      <c r="BB339" s="11" t="str">
        <f>IFERROR(IF(AW339="","",VLOOKUP(AW339,SUSS!R:S,2,FALSE)),AY339*SUSS!$M$2)</f>
        <v/>
      </c>
      <c r="BC339" s="11" t="str">
        <f t="shared" si="135"/>
        <v/>
      </c>
    </row>
    <row r="340" spans="29:55" hidden="1"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/>
      </c>
      <c r="AU340" s="11" t="str">
        <f t="shared" si="129"/>
        <v/>
      </c>
      <c r="AV340" s="11" t="str">
        <f t="shared" si="130"/>
        <v/>
      </c>
      <c r="AW340" s="11" t="str">
        <f t="shared" si="131"/>
        <v/>
      </c>
      <c r="AX340" s="11" t="str">
        <f t="shared" si="132"/>
        <v/>
      </c>
      <c r="AY340" s="11" t="str">
        <f t="shared" si="134"/>
        <v/>
      </c>
      <c r="AZ340" s="11" t="str">
        <f t="shared" si="133"/>
        <v/>
      </c>
      <c r="BA340" s="11" t="str">
        <f t="shared" si="136"/>
        <v/>
      </c>
      <c r="BB340" s="11" t="str">
        <f>IFERROR(IF(AW340="","",VLOOKUP(AW340,SUSS!R:S,2,FALSE)),AY340*SUSS!$M$2)</f>
        <v/>
      </c>
      <c r="BC340" s="11" t="str">
        <f t="shared" si="135"/>
        <v/>
      </c>
    </row>
    <row r="341" spans="29:55" hidden="1"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/>
      </c>
      <c r="AU341" s="11" t="str">
        <f t="shared" si="129"/>
        <v/>
      </c>
      <c r="AV341" s="11" t="str">
        <f t="shared" si="130"/>
        <v/>
      </c>
      <c r="AW341" s="11" t="str">
        <f t="shared" si="131"/>
        <v/>
      </c>
      <c r="AX341" s="11" t="str">
        <f t="shared" si="132"/>
        <v/>
      </c>
      <c r="AY341" s="11" t="str">
        <f t="shared" si="134"/>
        <v/>
      </c>
      <c r="AZ341" s="11" t="str">
        <f t="shared" si="133"/>
        <v/>
      </c>
      <c r="BA341" s="11" t="str">
        <f t="shared" si="136"/>
        <v/>
      </c>
      <c r="BB341" s="11" t="str">
        <f>IFERROR(IF(AW341="","",VLOOKUP(AW341,SUSS!R:S,2,FALSE)),AY341*SUSS!$M$2)</f>
        <v/>
      </c>
      <c r="BC341" s="11" t="str">
        <f t="shared" si="135"/>
        <v/>
      </c>
    </row>
    <row r="342" spans="29:55" hidden="1"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/>
      </c>
      <c r="AU342" s="11" t="str">
        <f t="shared" si="129"/>
        <v/>
      </c>
      <c r="AV342" s="11" t="str">
        <f t="shared" si="130"/>
        <v/>
      </c>
      <c r="AW342" s="11" t="str">
        <f t="shared" si="131"/>
        <v/>
      </c>
      <c r="AX342" s="11" t="str">
        <f t="shared" si="132"/>
        <v/>
      </c>
      <c r="AY342" s="11" t="str">
        <f t="shared" si="134"/>
        <v/>
      </c>
      <c r="AZ342" s="11" t="str">
        <f t="shared" si="133"/>
        <v/>
      </c>
      <c r="BA342" s="11" t="str">
        <f t="shared" si="136"/>
        <v/>
      </c>
      <c r="BB342" s="11" t="str">
        <f>IFERROR(IF(AW342="","",VLOOKUP(AW342,SUSS!R:S,2,FALSE)),AY342*SUSS!$M$2)</f>
        <v/>
      </c>
      <c r="BC342" s="11" t="str">
        <f t="shared" si="135"/>
        <v/>
      </c>
    </row>
    <row r="343" spans="29:55" hidden="1"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/>
      </c>
      <c r="AU343" s="11" t="str">
        <f t="shared" si="129"/>
        <v/>
      </c>
      <c r="AV343" s="11" t="str">
        <f t="shared" si="130"/>
        <v/>
      </c>
      <c r="AW343" s="11" t="str">
        <f t="shared" si="131"/>
        <v/>
      </c>
      <c r="AX343" s="11" t="str">
        <f t="shared" si="132"/>
        <v/>
      </c>
      <c r="AY343" s="11" t="str">
        <f t="shared" si="134"/>
        <v/>
      </c>
      <c r="AZ343" s="11" t="str">
        <f t="shared" si="133"/>
        <v/>
      </c>
      <c r="BA343" s="11" t="str">
        <f t="shared" si="136"/>
        <v/>
      </c>
      <c r="BB343" s="11" t="str">
        <f>IFERROR(IF(AW343="","",VLOOKUP(AW343,SUSS!R:S,2,FALSE)),AY343*SUSS!$M$2)</f>
        <v/>
      </c>
      <c r="BC343" s="11" t="str">
        <f t="shared" si="135"/>
        <v/>
      </c>
    </row>
    <row r="344" spans="29:55" hidden="1"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/>
      </c>
      <c r="AU344" s="11" t="str">
        <f t="shared" si="129"/>
        <v/>
      </c>
      <c r="AV344" s="11" t="str">
        <f t="shared" si="130"/>
        <v/>
      </c>
      <c r="AW344" s="11" t="str">
        <f t="shared" si="131"/>
        <v/>
      </c>
      <c r="AX344" s="11" t="str">
        <f t="shared" si="132"/>
        <v/>
      </c>
      <c r="AY344" s="11" t="str">
        <f t="shared" si="134"/>
        <v/>
      </c>
      <c r="AZ344" s="11" t="str">
        <f t="shared" si="133"/>
        <v/>
      </c>
      <c r="BA344" s="11" t="str">
        <f t="shared" si="136"/>
        <v/>
      </c>
      <c r="BB344" s="11" t="str">
        <f>IFERROR(IF(AW344="","",VLOOKUP(AW344,SUSS!R:S,2,FALSE)),AY344*SUSS!$M$2)</f>
        <v/>
      </c>
      <c r="BC344" s="11" t="str">
        <f t="shared" si="135"/>
        <v/>
      </c>
    </row>
    <row r="345" spans="29:55" hidden="1"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/>
      </c>
      <c r="AU345" s="11" t="str">
        <f t="shared" si="129"/>
        <v/>
      </c>
      <c r="AV345" s="11" t="str">
        <f t="shared" si="130"/>
        <v/>
      </c>
      <c r="AW345" s="11" t="str">
        <f t="shared" si="131"/>
        <v/>
      </c>
      <c r="AX345" s="11" t="str">
        <f t="shared" si="132"/>
        <v/>
      </c>
      <c r="AY345" s="11" t="str">
        <f t="shared" si="134"/>
        <v/>
      </c>
      <c r="AZ345" s="11" t="str">
        <f t="shared" si="133"/>
        <v/>
      </c>
      <c r="BA345" s="11" t="str">
        <f t="shared" si="136"/>
        <v/>
      </c>
      <c r="BB345" s="11" t="str">
        <f>IFERROR(IF(AW345="","",VLOOKUP(AW345,SUSS!R:S,2,FALSE)),AY345*SUSS!$M$2)</f>
        <v/>
      </c>
      <c r="BC345" s="11" t="str">
        <f t="shared" si="135"/>
        <v/>
      </c>
    </row>
    <row r="346" spans="29:55" hidden="1"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/>
      </c>
      <c r="AU346" s="11" t="str">
        <f t="shared" si="129"/>
        <v/>
      </c>
      <c r="AV346" s="11" t="str">
        <f t="shared" si="130"/>
        <v/>
      </c>
      <c r="AW346" s="11" t="str">
        <f t="shared" si="131"/>
        <v/>
      </c>
      <c r="AX346" s="11" t="str">
        <f t="shared" si="132"/>
        <v/>
      </c>
      <c r="AY346" s="11" t="str">
        <f t="shared" si="134"/>
        <v/>
      </c>
      <c r="AZ346" s="11" t="str">
        <f t="shared" si="133"/>
        <v/>
      </c>
      <c r="BA346" s="11" t="str">
        <f t="shared" si="136"/>
        <v/>
      </c>
      <c r="BB346" s="11" t="str">
        <f>IFERROR(IF(AW346="","",VLOOKUP(AW346,SUSS!R:S,2,FALSE)),AY346*SUSS!$M$2)</f>
        <v/>
      </c>
      <c r="BC346" s="11" t="str">
        <f t="shared" si="135"/>
        <v/>
      </c>
    </row>
    <row r="347" spans="29:55" hidden="1"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/>
      </c>
      <c r="AU347" s="11" t="str">
        <f t="shared" si="129"/>
        <v/>
      </c>
      <c r="AV347" s="11" t="str">
        <f t="shared" si="130"/>
        <v/>
      </c>
      <c r="AW347" s="11" t="str">
        <f t="shared" si="131"/>
        <v/>
      </c>
      <c r="AX347" s="11" t="str">
        <f t="shared" si="132"/>
        <v/>
      </c>
      <c r="AY347" s="11" t="str">
        <f t="shared" si="134"/>
        <v/>
      </c>
      <c r="AZ347" s="11" t="str">
        <f t="shared" si="133"/>
        <v/>
      </c>
      <c r="BA347" s="11" t="str">
        <f t="shared" si="136"/>
        <v/>
      </c>
      <c r="BB347" s="11" t="str">
        <f>IFERROR(IF(AW347="","",VLOOKUP(AW347,SUSS!R:S,2,FALSE)),AY347*SUSS!$M$2)</f>
        <v/>
      </c>
      <c r="BC347" s="11" t="str">
        <f t="shared" si="135"/>
        <v/>
      </c>
    </row>
    <row r="348" spans="29:55" hidden="1"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/>
      </c>
      <c r="AU348" s="11" t="str">
        <f t="shared" si="129"/>
        <v/>
      </c>
      <c r="AV348" s="11" t="str">
        <f t="shared" si="130"/>
        <v/>
      </c>
      <c r="AW348" s="11" t="str">
        <f t="shared" si="131"/>
        <v/>
      </c>
      <c r="AX348" s="11" t="str">
        <f t="shared" si="132"/>
        <v/>
      </c>
      <c r="AY348" s="11" t="str">
        <f t="shared" si="134"/>
        <v/>
      </c>
      <c r="AZ348" s="11" t="str">
        <f t="shared" si="133"/>
        <v/>
      </c>
      <c r="BA348" s="11" t="str">
        <f t="shared" si="136"/>
        <v/>
      </c>
      <c r="BB348" s="11" t="str">
        <f>IFERROR(IF(AW348="","",VLOOKUP(AW348,SUSS!R:S,2,FALSE)),AY348*SUSS!$M$2)</f>
        <v/>
      </c>
      <c r="BC348" s="11" t="str">
        <f t="shared" si="135"/>
        <v/>
      </c>
    </row>
    <row r="349" spans="29:55" hidden="1"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/>
      </c>
      <c r="AU349" s="11" t="str">
        <f t="shared" si="129"/>
        <v/>
      </c>
      <c r="AV349" s="11" t="str">
        <f t="shared" si="130"/>
        <v/>
      </c>
      <c r="AW349" s="11" t="str">
        <f t="shared" si="131"/>
        <v/>
      </c>
      <c r="AX349" s="11" t="str">
        <f t="shared" si="132"/>
        <v/>
      </c>
      <c r="AY349" s="11" t="str">
        <f t="shared" si="134"/>
        <v/>
      </c>
      <c r="AZ349" s="11" t="str">
        <f t="shared" si="133"/>
        <v/>
      </c>
      <c r="BA349" s="11" t="str">
        <f t="shared" si="136"/>
        <v/>
      </c>
      <c r="BB349" s="11" t="str">
        <f>IFERROR(IF(AW349="","",VLOOKUP(AW349,SUSS!R:S,2,FALSE)),AY349*SUSS!$M$2)</f>
        <v/>
      </c>
      <c r="BC349" s="11" t="str">
        <f t="shared" si="135"/>
        <v/>
      </c>
    </row>
    <row r="350" spans="29:55" hidden="1"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/>
      </c>
      <c r="AU350" s="11" t="str">
        <f t="shared" ref="AU350:AU413" si="150">IF($Q350=$AD$1,O350,"")</f>
        <v/>
      </c>
      <c r="AV350" s="11" t="str">
        <f t="shared" ref="AV350:AV413" si="151">IF($Q350=$AD$1,P350,"")</f>
        <v/>
      </c>
      <c r="AW350" s="11" t="str">
        <f t="shared" ref="AW350:AW413" si="152">IF($Q350=$AD$1,T350,"")</f>
        <v/>
      </c>
      <c r="AX350" s="11" t="str">
        <f t="shared" ref="AX350:AX413" si="153">IF(AW350&lt;&gt;"",AW350&amp;" "&amp;$AD$1,"")</f>
        <v/>
      </c>
      <c r="AY350" s="11" t="str">
        <f t="shared" si="134"/>
        <v/>
      </c>
      <c r="AZ350" s="11" t="str">
        <f t="shared" ref="AZ350:AZ413" si="154">IF(AY350="","",AV350/AY350)</f>
        <v/>
      </c>
      <c r="BA350" s="11" t="str">
        <f t="shared" si="136"/>
        <v/>
      </c>
      <c r="BB350" s="11" t="str">
        <f>IFERROR(IF(AW350="","",VLOOKUP(AW350,SUSS!R:S,2,FALSE)),AY350*SUSS!$M$2)</f>
        <v/>
      </c>
      <c r="BC350" s="11" t="str">
        <f t="shared" si="135"/>
        <v/>
      </c>
    </row>
    <row r="351" spans="29:55" hidden="1"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/>
      </c>
      <c r="AU351" s="11" t="str">
        <f t="shared" si="150"/>
        <v/>
      </c>
      <c r="AV351" s="11" t="str">
        <f t="shared" si="151"/>
        <v/>
      </c>
      <c r="AW351" s="11" t="str">
        <f t="shared" si="152"/>
        <v/>
      </c>
      <c r="AX351" s="11" t="str">
        <f t="shared" si="153"/>
        <v/>
      </c>
      <c r="AY351" s="11" t="str">
        <f t="shared" si="134"/>
        <v/>
      </c>
      <c r="AZ351" s="11" t="str">
        <f t="shared" si="154"/>
        <v/>
      </c>
      <c r="BA351" s="11" t="str">
        <f t="shared" si="136"/>
        <v/>
      </c>
      <c r="BB351" s="11" t="str">
        <f>IFERROR(IF(AW351="","",VLOOKUP(AW351,SUSS!R:S,2,FALSE)),AY351*SUSS!$M$2)</f>
        <v/>
      </c>
      <c r="BC351" s="11" t="str">
        <f t="shared" si="135"/>
        <v/>
      </c>
    </row>
    <row r="352" spans="29:55" hidden="1"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/>
      </c>
      <c r="AU352" s="11" t="str">
        <f t="shared" si="150"/>
        <v/>
      </c>
      <c r="AV352" s="11" t="str">
        <f t="shared" si="151"/>
        <v/>
      </c>
      <c r="AW352" s="11" t="str">
        <f t="shared" si="152"/>
        <v/>
      </c>
      <c r="AX352" s="11" t="str">
        <f t="shared" si="153"/>
        <v/>
      </c>
      <c r="AY352" s="11" t="str">
        <f t="shared" si="134"/>
        <v/>
      </c>
      <c r="AZ352" s="11" t="str">
        <f t="shared" si="154"/>
        <v/>
      </c>
      <c r="BA352" s="11" t="str">
        <f t="shared" si="136"/>
        <v/>
      </c>
      <c r="BB352" s="11" t="str">
        <f>IFERROR(IF(AW352="","",VLOOKUP(AW352,SUSS!R:S,2,FALSE)),AY352*SUSS!$M$2)</f>
        <v/>
      </c>
      <c r="BC352" s="11" t="str">
        <f t="shared" si="135"/>
        <v/>
      </c>
    </row>
    <row r="353" spans="29:55" hidden="1"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/>
      </c>
      <c r="AU353" s="11" t="str">
        <f t="shared" si="150"/>
        <v/>
      </c>
      <c r="AV353" s="11" t="str">
        <f t="shared" si="151"/>
        <v/>
      </c>
      <c r="AW353" s="11" t="str">
        <f t="shared" si="152"/>
        <v/>
      </c>
      <c r="AX353" s="11" t="str">
        <f t="shared" si="153"/>
        <v/>
      </c>
      <c r="AY353" s="11" t="str">
        <f t="shared" si="134"/>
        <v/>
      </c>
      <c r="AZ353" s="11" t="str">
        <f t="shared" si="154"/>
        <v/>
      </c>
      <c r="BA353" s="11" t="str">
        <f t="shared" si="136"/>
        <v/>
      </c>
      <c r="BB353" s="11" t="str">
        <f>IFERROR(IF(AW353="","",VLOOKUP(AW353,SUSS!R:S,2,FALSE)),AY353*SUSS!$M$2)</f>
        <v/>
      </c>
      <c r="BC353" s="11" t="str">
        <f t="shared" si="135"/>
        <v/>
      </c>
    </row>
    <row r="354" spans="29:55" hidden="1"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/>
      </c>
      <c r="AU354" s="11" t="str">
        <f t="shared" si="150"/>
        <v/>
      </c>
      <c r="AV354" s="11" t="str">
        <f t="shared" si="151"/>
        <v/>
      </c>
      <c r="AW354" s="11" t="str">
        <f t="shared" si="152"/>
        <v/>
      </c>
      <c r="AX354" s="11" t="str">
        <f t="shared" si="153"/>
        <v/>
      </c>
      <c r="AY354" s="11" t="str">
        <f t="shared" si="134"/>
        <v/>
      </c>
      <c r="AZ354" s="11" t="str">
        <f t="shared" si="154"/>
        <v/>
      </c>
      <c r="BA354" s="11" t="str">
        <f t="shared" si="136"/>
        <v/>
      </c>
      <c r="BB354" s="11" t="str">
        <f>IFERROR(IF(AW354="","",VLOOKUP(AW354,SUSS!R:S,2,FALSE)),AY354*SUSS!$M$2)</f>
        <v/>
      </c>
      <c r="BC354" s="11" t="str">
        <f t="shared" si="135"/>
        <v/>
      </c>
    </row>
    <row r="355" spans="29:55" hidden="1"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/>
      </c>
      <c r="AU355" s="11" t="str">
        <f t="shared" si="150"/>
        <v/>
      </c>
      <c r="AV355" s="11" t="str">
        <f t="shared" si="151"/>
        <v/>
      </c>
      <c r="AW355" s="11" t="str">
        <f t="shared" si="152"/>
        <v/>
      </c>
      <c r="AX355" s="11" t="str">
        <f t="shared" si="153"/>
        <v/>
      </c>
      <c r="AY355" s="11" t="str">
        <f t="shared" si="134"/>
        <v/>
      </c>
      <c r="AZ355" s="11" t="str">
        <f t="shared" si="154"/>
        <v/>
      </c>
      <c r="BA355" s="11" t="str">
        <f t="shared" si="136"/>
        <v/>
      </c>
      <c r="BB355" s="11" t="str">
        <f>IFERROR(IF(AW355="","",VLOOKUP(AW355,SUSS!R:S,2,FALSE)),AY355*SUSS!$M$2)</f>
        <v/>
      </c>
      <c r="BC355" s="11" t="str">
        <f t="shared" si="135"/>
        <v/>
      </c>
    </row>
    <row r="356" spans="29:55" hidden="1"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/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29:55" hidden="1"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/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29:55" hidden="1"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/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29:55" hidden="1"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/>
      </c>
      <c r="AU359" s="11" t="str">
        <f t="shared" si="150"/>
        <v/>
      </c>
      <c r="AV359" s="11" t="str">
        <f t="shared" si="151"/>
        <v/>
      </c>
      <c r="AW359" s="11" t="str">
        <f t="shared" si="152"/>
        <v/>
      </c>
      <c r="AX359" s="11" t="str">
        <f t="shared" si="153"/>
        <v/>
      </c>
      <c r="AY359" s="11" t="str">
        <f t="shared" si="134"/>
        <v/>
      </c>
      <c r="AZ359" s="11" t="str">
        <f t="shared" si="154"/>
        <v/>
      </c>
      <c r="BA359" s="11" t="str">
        <f t="shared" si="136"/>
        <v/>
      </c>
      <c r="BB359" s="11" t="str">
        <f>IFERROR(IF(AW359="","",VLOOKUP(AW359,SUSS!R:S,2,FALSE)),AY359*SUSS!$M$2)</f>
        <v/>
      </c>
      <c r="BC359" s="11" t="str">
        <f t="shared" si="135"/>
        <v/>
      </c>
    </row>
    <row r="360" spans="29:55" hidden="1"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/>
      </c>
      <c r="AU360" s="11" t="str">
        <f t="shared" si="150"/>
        <v/>
      </c>
      <c r="AV360" s="11" t="str">
        <f t="shared" si="151"/>
        <v/>
      </c>
      <c r="AW360" s="11" t="str">
        <f t="shared" si="152"/>
        <v/>
      </c>
      <c r="AX360" s="11" t="str">
        <f t="shared" si="153"/>
        <v/>
      </c>
      <c r="AY360" s="11" t="str">
        <f t="shared" si="134"/>
        <v/>
      </c>
      <c r="AZ360" s="11" t="str">
        <f t="shared" si="154"/>
        <v/>
      </c>
      <c r="BA360" s="11" t="str">
        <f t="shared" si="136"/>
        <v/>
      </c>
      <c r="BB360" s="11" t="str">
        <f>IFERROR(IF(AW360="","",VLOOKUP(AW360,SUSS!R:S,2,FALSE)),AY360*SUSS!$M$2)</f>
        <v/>
      </c>
      <c r="BC360" s="11" t="str">
        <f t="shared" si="135"/>
        <v/>
      </c>
    </row>
    <row r="361" spans="29:55" hidden="1"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/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29:55" hidden="1"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/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29:55" hidden="1"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/>
      </c>
      <c r="AU363" s="11" t="str">
        <f t="shared" si="150"/>
        <v/>
      </c>
      <c r="AV363" s="11" t="str">
        <f t="shared" si="151"/>
        <v/>
      </c>
      <c r="AW363" s="11" t="str">
        <f t="shared" si="152"/>
        <v/>
      </c>
      <c r="AX363" s="11" t="str">
        <f t="shared" si="153"/>
        <v/>
      </c>
      <c r="AY363" s="11" t="str">
        <f t="shared" si="134"/>
        <v/>
      </c>
      <c r="AZ363" s="11" t="str">
        <f t="shared" si="154"/>
        <v/>
      </c>
      <c r="BA363" s="11" t="str">
        <f t="shared" si="136"/>
        <v/>
      </c>
      <c r="BB363" s="11" t="str">
        <f>IFERROR(IF(AW363="","",VLOOKUP(AW363,SUSS!R:S,2,FALSE)),AY363*SUSS!$M$2)</f>
        <v/>
      </c>
      <c r="BC363" s="11" t="str">
        <f t="shared" si="135"/>
        <v/>
      </c>
    </row>
    <row r="364" spans="29:55" hidden="1"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/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29:55" hidden="1"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/>
      </c>
      <c r="AU365" s="11" t="str">
        <f t="shared" si="150"/>
        <v/>
      </c>
      <c r="AV365" s="11" t="str">
        <f t="shared" si="151"/>
        <v/>
      </c>
      <c r="AW365" s="11" t="str">
        <f t="shared" si="152"/>
        <v/>
      </c>
      <c r="AX365" s="11" t="str">
        <f t="shared" si="153"/>
        <v/>
      </c>
      <c r="AY365" s="11" t="str">
        <f t="shared" si="134"/>
        <v/>
      </c>
      <c r="AZ365" s="11" t="str">
        <f t="shared" si="154"/>
        <v/>
      </c>
      <c r="BA365" s="11" t="str">
        <f t="shared" si="136"/>
        <v/>
      </c>
      <c r="BB365" s="11" t="str">
        <f>IFERROR(IF(AW365="","",VLOOKUP(AW365,SUSS!R:S,2,FALSE)),AY365*SUSS!$M$2)</f>
        <v/>
      </c>
      <c r="BC365" s="11" t="str">
        <f t="shared" si="135"/>
        <v/>
      </c>
    </row>
    <row r="366" spans="29:55" hidden="1"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/>
      </c>
      <c r="AU366" s="11" t="str">
        <f t="shared" si="150"/>
        <v/>
      </c>
      <c r="AV366" s="11" t="str">
        <f t="shared" si="151"/>
        <v/>
      </c>
      <c r="AW366" s="11" t="str">
        <f t="shared" si="152"/>
        <v/>
      </c>
      <c r="AX366" s="11" t="str">
        <f t="shared" si="153"/>
        <v/>
      </c>
      <c r="AY366" s="11" t="str">
        <f t="shared" si="134"/>
        <v/>
      </c>
      <c r="AZ366" s="11" t="str">
        <f t="shared" si="154"/>
        <v/>
      </c>
      <c r="BA366" s="11" t="str">
        <f t="shared" si="136"/>
        <v/>
      </c>
      <c r="BB366" s="11" t="str">
        <f>IFERROR(IF(AW366="","",VLOOKUP(AW366,SUSS!R:S,2,FALSE)),AY366*SUSS!$M$2)</f>
        <v/>
      </c>
      <c r="BC366" s="11" t="str">
        <f t="shared" si="135"/>
        <v/>
      </c>
    </row>
    <row r="367" spans="29:55" hidden="1"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/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29:55" hidden="1"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/>
      </c>
      <c r="AU368" s="11" t="str">
        <f t="shared" si="150"/>
        <v/>
      </c>
      <c r="AV368" s="11" t="str">
        <f t="shared" si="151"/>
        <v/>
      </c>
      <c r="AW368" s="11" t="str">
        <f t="shared" si="152"/>
        <v/>
      </c>
      <c r="AX368" s="11" t="str">
        <f t="shared" si="153"/>
        <v/>
      </c>
      <c r="AY368" s="11" t="str">
        <f t="shared" si="134"/>
        <v/>
      </c>
      <c r="AZ368" s="11" t="str">
        <f t="shared" si="154"/>
        <v/>
      </c>
      <c r="BA368" s="11" t="str">
        <f t="shared" si="136"/>
        <v/>
      </c>
      <c r="BB368" s="11" t="str">
        <f>IFERROR(IF(AW368="","",VLOOKUP(AW368,SUSS!R:S,2,FALSE)),AY368*SUSS!$M$2)</f>
        <v/>
      </c>
      <c r="BC368" s="11" t="str">
        <f t="shared" si="135"/>
        <v/>
      </c>
    </row>
    <row r="369" spans="29:55" hidden="1"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/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29:55" hidden="1"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/>
      </c>
      <c r="AU370" s="11" t="str">
        <f t="shared" si="150"/>
        <v/>
      </c>
      <c r="AV370" s="11" t="str">
        <f t="shared" si="151"/>
        <v/>
      </c>
      <c r="AW370" s="11" t="str">
        <f t="shared" si="152"/>
        <v/>
      </c>
      <c r="AX370" s="11" t="str">
        <f t="shared" si="153"/>
        <v/>
      </c>
      <c r="AY370" s="11" t="str">
        <f t="shared" si="134"/>
        <v/>
      </c>
      <c r="AZ370" s="11" t="str">
        <f t="shared" si="154"/>
        <v/>
      </c>
      <c r="BA370" s="11" t="str">
        <f t="shared" si="136"/>
        <v/>
      </c>
      <c r="BB370" s="11" t="str">
        <f>IFERROR(IF(AW370="","",VLOOKUP(AW370,SUSS!R:S,2,FALSE)),AY370*SUSS!$M$2)</f>
        <v/>
      </c>
      <c r="BC370" s="11" t="str">
        <f t="shared" si="135"/>
        <v/>
      </c>
    </row>
    <row r="371" spans="29:55" hidden="1"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/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29:55" hidden="1"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/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29:55" hidden="1"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/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29:55" hidden="1"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/>
      </c>
      <c r="AU374" s="11" t="str">
        <f t="shared" si="150"/>
        <v/>
      </c>
      <c r="AV374" s="11" t="str">
        <f t="shared" si="151"/>
        <v/>
      </c>
      <c r="AW374" s="11" t="str">
        <f t="shared" si="152"/>
        <v/>
      </c>
      <c r="AX374" s="11" t="str">
        <f t="shared" si="153"/>
        <v/>
      </c>
      <c r="AY374" s="11" t="str">
        <f t="shared" si="134"/>
        <v/>
      </c>
      <c r="AZ374" s="11" t="str">
        <f t="shared" si="154"/>
        <v/>
      </c>
      <c r="BA374" s="11" t="str">
        <f t="shared" si="136"/>
        <v/>
      </c>
      <c r="BB374" s="11" t="str">
        <f>IFERROR(IF(AW374="","",VLOOKUP(AW374,SUSS!R:S,2,FALSE)),AY374*SUSS!$M$2)</f>
        <v/>
      </c>
      <c r="BC374" s="11" t="str">
        <f t="shared" si="135"/>
        <v/>
      </c>
    </row>
    <row r="375" spans="29:55" hidden="1"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/>
      </c>
      <c r="AU375" s="11" t="str">
        <f t="shared" si="150"/>
        <v/>
      </c>
      <c r="AV375" s="11" t="str">
        <f t="shared" si="151"/>
        <v/>
      </c>
      <c r="AW375" s="11" t="str">
        <f t="shared" si="152"/>
        <v/>
      </c>
      <c r="AX375" s="11" t="str">
        <f t="shared" si="153"/>
        <v/>
      </c>
      <c r="AY375" s="11" t="str">
        <f t="shared" si="134"/>
        <v/>
      </c>
      <c r="AZ375" s="11" t="str">
        <f t="shared" si="154"/>
        <v/>
      </c>
      <c r="BA375" s="11" t="str">
        <f t="shared" si="136"/>
        <v/>
      </c>
      <c r="BB375" s="11" t="str">
        <f>IFERROR(IF(AW375="","",VLOOKUP(AW375,SUSS!R:S,2,FALSE)),AY375*SUSS!$M$2)</f>
        <v/>
      </c>
      <c r="BC375" s="11" t="str">
        <f t="shared" si="135"/>
        <v/>
      </c>
    </row>
    <row r="376" spans="29:55" hidden="1"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/>
      </c>
      <c r="AU376" s="11" t="str">
        <f t="shared" si="150"/>
        <v/>
      </c>
      <c r="AV376" s="11" t="str">
        <f t="shared" si="151"/>
        <v/>
      </c>
      <c r="AW376" s="11" t="str">
        <f t="shared" si="152"/>
        <v/>
      </c>
      <c r="AX376" s="11" t="str">
        <f t="shared" si="153"/>
        <v/>
      </c>
      <c r="AY376" s="11" t="str">
        <f t="shared" si="134"/>
        <v/>
      </c>
      <c r="AZ376" s="11" t="str">
        <f t="shared" si="154"/>
        <v/>
      </c>
      <c r="BA376" s="11" t="str">
        <f t="shared" si="136"/>
        <v/>
      </c>
      <c r="BB376" s="11" t="str">
        <f>IFERROR(IF(AW376="","",VLOOKUP(AW376,SUSS!R:S,2,FALSE)),AY376*SUSS!$M$2)</f>
        <v/>
      </c>
      <c r="BC376" s="11" t="str">
        <f t="shared" si="135"/>
        <v/>
      </c>
    </row>
    <row r="377" spans="29:55" hidden="1"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/>
      </c>
      <c r="AU377" s="11" t="str">
        <f t="shared" si="150"/>
        <v/>
      </c>
      <c r="AV377" s="11" t="str">
        <f t="shared" si="151"/>
        <v/>
      </c>
      <c r="AW377" s="11" t="str">
        <f t="shared" si="152"/>
        <v/>
      </c>
      <c r="AX377" s="11" t="str">
        <f t="shared" si="153"/>
        <v/>
      </c>
      <c r="AY377" s="11" t="str">
        <f t="shared" si="134"/>
        <v/>
      </c>
      <c r="AZ377" s="11" t="str">
        <f t="shared" si="154"/>
        <v/>
      </c>
      <c r="BA377" s="11" t="str">
        <f t="shared" si="136"/>
        <v/>
      </c>
      <c r="BB377" s="11" t="str">
        <f>IFERROR(IF(AW377="","",VLOOKUP(AW377,SUSS!R:S,2,FALSE)),AY377*SUSS!$M$2)</f>
        <v/>
      </c>
      <c r="BC377" s="11" t="str">
        <f t="shared" si="135"/>
        <v/>
      </c>
    </row>
    <row r="378" spans="29:55" hidden="1"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/>
      </c>
      <c r="AU378" s="11" t="str">
        <f t="shared" si="150"/>
        <v/>
      </c>
      <c r="AV378" s="11" t="str">
        <f t="shared" si="151"/>
        <v/>
      </c>
      <c r="AW378" s="11" t="str">
        <f t="shared" si="152"/>
        <v/>
      </c>
      <c r="AX378" s="11" t="str">
        <f t="shared" si="153"/>
        <v/>
      </c>
      <c r="AY378" s="11" t="str">
        <f t="shared" si="134"/>
        <v/>
      </c>
      <c r="AZ378" s="11" t="str">
        <f t="shared" si="154"/>
        <v/>
      </c>
      <c r="BA378" s="11" t="str">
        <f t="shared" si="136"/>
        <v/>
      </c>
      <c r="BB378" s="11" t="str">
        <f>IFERROR(IF(AW378="","",VLOOKUP(AW378,SUSS!R:S,2,FALSE)),AY378*SUSS!$M$2)</f>
        <v/>
      </c>
      <c r="BC378" s="11" t="str">
        <f t="shared" si="135"/>
        <v/>
      </c>
    </row>
    <row r="379" spans="29:55" hidden="1"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/>
      </c>
      <c r="AU379" s="11" t="str">
        <f t="shared" si="150"/>
        <v/>
      </c>
      <c r="AV379" s="11" t="str">
        <f t="shared" si="151"/>
        <v/>
      </c>
      <c r="AW379" s="11" t="str">
        <f t="shared" si="152"/>
        <v/>
      </c>
      <c r="AX379" s="11" t="str">
        <f t="shared" si="153"/>
        <v/>
      </c>
      <c r="AY379" s="11" t="str">
        <f t="shared" si="134"/>
        <v/>
      </c>
      <c r="AZ379" s="11" t="str">
        <f t="shared" si="154"/>
        <v/>
      </c>
      <c r="BA379" s="11" t="str">
        <f t="shared" si="136"/>
        <v/>
      </c>
      <c r="BB379" s="11" t="str">
        <f>IFERROR(IF(AW379="","",VLOOKUP(AW379,SUSS!R:S,2,FALSE)),AY379*SUSS!$M$2)</f>
        <v/>
      </c>
      <c r="BC379" s="11" t="str">
        <f t="shared" si="135"/>
        <v/>
      </c>
    </row>
    <row r="380" spans="29:55" hidden="1"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/>
      </c>
      <c r="AU380" s="11" t="str">
        <f t="shared" si="150"/>
        <v/>
      </c>
      <c r="AV380" s="11" t="str">
        <f t="shared" si="151"/>
        <v/>
      </c>
      <c r="AW380" s="11" t="str">
        <f t="shared" si="152"/>
        <v/>
      </c>
      <c r="AX380" s="11" t="str">
        <f t="shared" si="153"/>
        <v/>
      </c>
      <c r="AY380" s="11" t="str">
        <f t="shared" si="134"/>
        <v/>
      </c>
      <c r="AZ380" s="11" t="str">
        <f t="shared" si="154"/>
        <v/>
      </c>
      <c r="BA380" s="11" t="str">
        <f t="shared" si="136"/>
        <v/>
      </c>
      <c r="BB380" s="11" t="str">
        <f>IFERROR(IF(AW380="","",VLOOKUP(AW380,SUSS!R:S,2,FALSE)),AY380*SUSS!$M$2)</f>
        <v/>
      </c>
      <c r="BC380" s="11" t="str">
        <f t="shared" si="135"/>
        <v/>
      </c>
    </row>
    <row r="381" spans="29:55" hidden="1"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/>
      </c>
      <c r="AU381" s="11" t="str">
        <f t="shared" si="150"/>
        <v/>
      </c>
      <c r="AV381" s="11" t="str">
        <f t="shared" si="151"/>
        <v/>
      </c>
      <c r="AW381" s="11" t="str">
        <f t="shared" si="152"/>
        <v/>
      </c>
      <c r="AX381" s="11" t="str">
        <f t="shared" si="153"/>
        <v/>
      </c>
      <c r="AY381" s="11" t="str">
        <f t="shared" si="134"/>
        <v/>
      </c>
      <c r="AZ381" s="11" t="str">
        <f t="shared" si="154"/>
        <v/>
      </c>
      <c r="BA381" s="11" t="str">
        <f t="shared" si="136"/>
        <v/>
      </c>
      <c r="BB381" s="11" t="str">
        <f>IFERROR(IF(AW381="","",VLOOKUP(AW381,SUSS!R:S,2,FALSE)),AY381*SUSS!$M$2)</f>
        <v/>
      </c>
      <c r="BC381" s="11" t="str">
        <f t="shared" si="135"/>
        <v/>
      </c>
    </row>
    <row r="382" spans="29:55" hidden="1"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/>
      </c>
      <c r="AU382" s="11" t="str">
        <f t="shared" si="150"/>
        <v/>
      </c>
      <c r="AV382" s="11" t="str">
        <f t="shared" si="151"/>
        <v/>
      </c>
      <c r="AW382" s="11" t="str">
        <f t="shared" si="152"/>
        <v/>
      </c>
      <c r="AX382" s="11" t="str">
        <f t="shared" si="153"/>
        <v/>
      </c>
      <c r="AY382" s="11" t="str">
        <f t="shared" si="134"/>
        <v/>
      </c>
      <c r="AZ382" s="11" t="str">
        <f t="shared" si="154"/>
        <v/>
      </c>
      <c r="BA382" s="11" t="str">
        <f t="shared" si="136"/>
        <v/>
      </c>
      <c r="BB382" s="11" t="str">
        <f>IFERROR(IF(AW382="","",VLOOKUP(AW382,SUSS!R:S,2,FALSE)),AY382*SUSS!$M$2)</f>
        <v/>
      </c>
      <c r="BC382" s="11" t="str">
        <f t="shared" si="135"/>
        <v/>
      </c>
    </row>
    <row r="383" spans="29:55" hidden="1"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/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29:55" hidden="1"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/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29:55" hidden="1"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/>
      </c>
      <c r="AU385" s="11" t="str">
        <f t="shared" si="150"/>
        <v/>
      </c>
      <c r="AV385" s="11" t="str">
        <f t="shared" si="151"/>
        <v/>
      </c>
      <c r="AW385" s="11" t="str">
        <f t="shared" si="152"/>
        <v/>
      </c>
      <c r="AX385" s="11" t="str">
        <f t="shared" si="153"/>
        <v/>
      </c>
      <c r="AY385" s="11" t="str">
        <f t="shared" si="134"/>
        <v/>
      </c>
      <c r="AZ385" s="11" t="str">
        <f t="shared" si="154"/>
        <v/>
      </c>
      <c r="BA385" s="11" t="str">
        <f t="shared" si="136"/>
        <v/>
      </c>
      <c r="BB385" s="11" t="str">
        <f>IFERROR(IF(AW385="","",VLOOKUP(AW385,SUSS!R:S,2,FALSE)),AY385*SUSS!$M$2)</f>
        <v/>
      </c>
      <c r="BC385" s="11" t="str">
        <f t="shared" si="135"/>
        <v/>
      </c>
    </row>
    <row r="386" spans="29:55" hidden="1"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/>
      </c>
      <c r="AU386" s="11" t="str">
        <f t="shared" si="150"/>
        <v/>
      </c>
      <c r="AV386" s="11" t="str">
        <f t="shared" si="151"/>
        <v/>
      </c>
      <c r="AW386" s="11" t="str">
        <f t="shared" si="152"/>
        <v/>
      </c>
      <c r="AX386" s="11" t="str">
        <f t="shared" si="153"/>
        <v/>
      </c>
      <c r="AY386" s="11" t="str">
        <f t="shared" si="134"/>
        <v/>
      </c>
      <c r="AZ386" s="11" t="str">
        <f t="shared" si="154"/>
        <v/>
      </c>
      <c r="BA386" s="11" t="str">
        <f t="shared" si="136"/>
        <v/>
      </c>
      <c r="BB386" s="11" t="str">
        <f>IFERROR(IF(AW386="","",VLOOKUP(AW386,SUSS!R:S,2,FALSE)),AY386*SUSS!$M$2)</f>
        <v/>
      </c>
      <c r="BC386" s="11" t="str">
        <f t="shared" si="135"/>
        <v/>
      </c>
    </row>
    <row r="387" spans="29:55" hidden="1"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/>
      </c>
      <c r="AU387" s="11" t="str">
        <f t="shared" si="150"/>
        <v/>
      </c>
      <c r="AV387" s="11" t="str">
        <f t="shared" si="151"/>
        <v/>
      </c>
      <c r="AW387" s="11" t="str">
        <f t="shared" si="152"/>
        <v/>
      </c>
      <c r="AX387" s="11" t="str">
        <f t="shared" si="153"/>
        <v/>
      </c>
      <c r="AY387" s="11" t="str">
        <f t="shared" si="134"/>
        <v/>
      </c>
      <c r="AZ387" s="11" t="str">
        <f t="shared" si="154"/>
        <v/>
      </c>
      <c r="BA387" s="11" t="str">
        <f t="shared" si="136"/>
        <v/>
      </c>
      <c r="BB387" s="11" t="str">
        <f>IFERROR(IF(AW387="","",VLOOKUP(AW387,SUSS!R:S,2,FALSE)),AY387*SUSS!$M$2)</f>
        <v/>
      </c>
      <c r="BC387" s="11" t="str">
        <f t="shared" si="135"/>
        <v/>
      </c>
    </row>
    <row r="388" spans="29:55" hidden="1"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/>
      </c>
      <c r="AU388" s="11" t="str">
        <f t="shared" si="150"/>
        <v/>
      </c>
      <c r="AV388" s="11" t="str">
        <f t="shared" si="151"/>
        <v/>
      </c>
      <c r="AW388" s="11" t="str">
        <f t="shared" si="152"/>
        <v/>
      </c>
      <c r="AX388" s="11" t="str">
        <f t="shared" si="153"/>
        <v/>
      </c>
      <c r="AY388" s="11" t="str">
        <f t="shared" ref="AY388:AY451" si="155">VLOOKUP(AX388,AO:AP,2,FALSE)</f>
        <v/>
      </c>
      <c r="AZ388" s="11" t="str">
        <f t="shared" si="154"/>
        <v/>
      </c>
      <c r="BA388" s="11" t="str">
        <f t="shared" si="136"/>
        <v/>
      </c>
      <c r="BB388" s="11" t="str">
        <f>IFERROR(IF(AW388="","",VLOOKUP(AW388,SUSS!R:S,2,FALSE)),AY388*SUSS!$M$2)</f>
        <v/>
      </c>
      <c r="BC388" s="11" t="str">
        <f t="shared" si="135"/>
        <v/>
      </c>
    </row>
    <row r="389" spans="29:55" hidden="1"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/>
      </c>
      <c r="AU389" s="11" t="str">
        <f t="shared" si="150"/>
        <v/>
      </c>
      <c r="AV389" s="11" t="str">
        <f t="shared" si="151"/>
        <v/>
      </c>
      <c r="AW389" s="11" t="str">
        <f t="shared" si="152"/>
        <v/>
      </c>
      <c r="AX389" s="11" t="str">
        <f t="shared" si="153"/>
        <v/>
      </c>
      <c r="AY389" s="11" t="str">
        <f t="shared" si="155"/>
        <v/>
      </c>
      <c r="AZ389" s="11" t="str">
        <f t="shared" si="154"/>
        <v/>
      </c>
      <c r="BA389" s="11" t="str">
        <f t="shared" si="136"/>
        <v/>
      </c>
      <c r="BB389" s="11" t="str">
        <f>IFERROR(IF(AW389="","",VLOOKUP(AW389,SUSS!R:S,2,FALSE)),AY389*SUSS!$M$2)</f>
        <v/>
      </c>
      <c r="BC389" s="11" t="str">
        <f t="shared" ref="BC389:BC452" si="156">IFERROR(IF(BB389&lt;&gt;"",AZ389*BB389,""),"VER")</f>
        <v/>
      </c>
    </row>
    <row r="390" spans="29:55" hidden="1"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/>
      </c>
      <c r="AU390" s="11" t="str">
        <f t="shared" si="150"/>
        <v/>
      </c>
      <c r="AV390" s="11" t="str">
        <f t="shared" si="151"/>
        <v/>
      </c>
      <c r="AW390" s="11" t="str">
        <f t="shared" si="152"/>
        <v/>
      </c>
      <c r="AX390" s="11" t="str">
        <f t="shared" si="153"/>
        <v/>
      </c>
      <c r="AY390" s="11" t="str">
        <f t="shared" si="155"/>
        <v/>
      </c>
      <c r="AZ390" s="11" t="str">
        <f t="shared" si="154"/>
        <v/>
      </c>
      <c r="BA390" s="11" t="str">
        <f t="shared" si="136"/>
        <v/>
      </c>
      <c r="BB390" s="11" t="str">
        <f>IFERROR(IF(AW390="","",VLOOKUP(AW390,SUSS!R:S,2,FALSE)),AY390*SUSS!$M$2)</f>
        <v/>
      </c>
      <c r="BC390" s="11" t="str">
        <f t="shared" si="156"/>
        <v/>
      </c>
    </row>
    <row r="391" spans="29:55" hidden="1"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/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29:55" hidden="1"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/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29:55" hidden="1"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/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29:55" hidden="1"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/>
      </c>
      <c r="AU394" s="11" t="str">
        <f t="shared" si="150"/>
        <v/>
      </c>
      <c r="AV394" s="11" t="str">
        <f t="shared" si="151"/>
        <v/>
      </c>
      <c r="AW394" s="11" t="str">
        <f t="shared" si="152"/>
        <v/>
      </c>
      <c r="AX394" s="11" t="str">
        <f t="shared" si="153"/>
        <v/>
      </c>
      <c r="AY394" s="11" t="str">
        <f t="shared" si="155"/>
        <v/>
      </c>
      <c r="AZ394" s="11" t="str">
        <f t="shared" si="154"/>
        <v/>
      </c>
      <c r="BA394" s="11" t="str">
        <f t="shared" si="157"/>
        <v/>
      </c>
      <c r="BB394" s="11" t="str">
        <f>IFERROR(IF(AW394="","",VLOOKUP(AW394,SUSS!R:S,2,FALSE)),AY394*SUSS!$M$2)</f>
        <v/>
      </c>
      <c r="BC394" s="11" t="str">
        <f t="shared" si="156"/>
        <v/>
      </c>
    </row>
    <row r="395" spans="29:55" hidden="1"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/>
      </c>
      <c r="AU395" s="11" t="str">
        <f t="shared" si="150"/>
        <v/>
      </c>
      <c r="AV395" s="11" t="str">
        <f t="shared" si="151"/>
        <v/>
      </c>
      <c r="AW395" s="11" t="str">
        <f t="shared" si="152"/>
        <v/>
      </c>
      <c r="AX395" s="11" t="str">
        <f t="shared" si="153"/>
        <v/>
      </c>
      <c r="AY395" s="11" t="str">
        <f t="shared" si="155"/>
        <v/>
      </c>
      <c r="AZ395" s="11" t="str">
        <f t="shared" si="154"/>
        <v/>
      </c>
      <c r="BA395" s="11" t="str">
        <f t="shared" si="157"/>
        <v/>
      </c>
      <c r="BB395" s="11" t="str">
        <f>IFERROR(IF(AW395="","",VLOOKUP(AW395,SUSS!R:S,2,FALSE)),AY395*SUSS!$M$2)</f>
        <v/>
      </c>
      <c r="BC395" s="11" t="str">
        <f t="shared" si="156"/>
        <v/>
      </c>
    </row>
    <row r="396" spans="29:55" hidden="1"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/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29:55" hidden="1"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/>
      </c>
      <c r="AU397" s="11" t="str">
        <f t="shared" si="150"/>
        <v/>
      </c>
      <c r="AV397" s="11" t="str">
        <f t="shared" si="151"/>
        <v/>
      </c>
      <c r="AW397" s="11" t="str">
        <f t="shared" si="152"/>
        <v/>
      </c>
      <c r="AX397" s="11" t="str">
        <f t="shared" si="153"/>
        <v/>
      </c>
      <c r="AY397" s="11" t="str">
        <f t="shared" si="155"/>
        <v/>
      </c>
      <c r="AZ397" s="11" t="str">
        <f t="shared" si="154"/>
        <v/>
      </c>
      <c r="BA397" s="11" t="str">
        <f t="shared" si="157"/>
        <v/>
      </c>
      <c r="BB397" s="11" t="str">
        <f>IFERROR(IF(AW397="","",VLOOKUP(AW397,SUSS!R:S,2,FALSE)),AY397*SUSS!$M$2)</f>
        <v/>
      </c>
      <c r="BC397" s="11" t="str">
        <f t="shared" si="156"/>
        <v/>
      </c>
    </row>
    <row r="398" spans="29:55" hidden="1"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/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29:55" hidden="1"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/>
      </c>
      <c r="AU399" s="11" t="str">
        <f t="shared" si="150"/>
        <v/>
      </c>
      <c r="AV399" s="11" t="str">
        <f t="shared" si="151"/>
        <v/>
      </c>
      <c r="AW399" s="11" t="str">
        <f t="shared" si="152"/>
        <v/>
      </c>
      <c r="AX399" s="11" t="str">
        <f t="shared" si="153"/>
        <v/>
      </c>
      <c r="AY399" s="11" t="str">
        <f t="shared" si="155"/>
        <v/>
      </c>
      <c r="AZ399" s="11" t="str">
        <f t="shared" si="154"/>
        <v/>
      </c>
      <c r="BA399" s="11" t="str">
        <f t="shared" si="157"/>
        <v/>
      </c>
      <c r="BB399" s="11" t="str">
        <f>IFERROR(IF(AW399="","",VLOOKUP(AW399,SUSS!R:S,2,FALSE)),AY399*SUSS!$M$2)</f>
        <v/>
      </c>
      <c r="BC399" s="11" t="str">
        <f t="shared" si="156"/>
        <v/>
      </c>
    </row>
    <row r="400" spans="29:55" hidden="1"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/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29:55" hidden="1"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/>
      </c>
      <c r="AU401" s="11" t="str">
        <f t="shared" si="150"/>
        <v/>
      </c>
      <c r="AV401" s="11" t="str">
        <f t="shared" si="151"/>
        <v/>
      </c>
      <c r="AW401" s="11" t="str">
        <f t="shared" si="152"/>
        <v/>
      </c>
      <c r="AX401" s="11" t="str">
        <f t="shared" si="153"/>
        <v/>
      </c>
      <c r="AY401" s="11" t="str">
        <f t="shared" si="155"/>
        <v/>
      </c>
      <c r="AZ401" s="11" t="str">
        <f t="shared" si="154"/>
        <v/>
      </c>
      <c r="BA401" s="11" t="str">
        <f t="shared" si="157"/>
        <v/>
      </c>
      <c r="BB401" s="11" t="str">
        <f>IFERROR(IF(AW401="","",VLOOKUP(AW401,SUSS!R:S,2,FALSE)),AY401*SUSS!$M$2)</f>
        <v/>
      </c>
      <c r="BC401" s="11" t="str">
        <f t="shared" si="156"/>
        <v/>
      </c>
    </row>
    <row r="402" spans="29:55" hidden="1"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/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29:55" hidden="1"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/>
      </c>
      <c r="AU403" s="11" t="str">
        <f t="shared" si="150"/>
        <v/>
      </c>
      <c r="AV403" s="11" t="str">
        <f t="shared" si="151"/>
        <v/>
      </c>
      <c r="AW403" s="11" t="str">
        <f t="shared" si="152"/>
        <v/>
      </c>
      <c r="AX403" s="11" t="str">
        <f t="shared" si="153"/>
        <v/>
      </c>
      <c r="AY403" s="11" t="str">
        <f t="shared" si="155"/>
        <v/>
      </c>
      <c r="AZ403" s="11" t="str">
        <f t="shared" si="154"/>
        <v/>
      </c>
      <c r="BA403" s="11" t="str">
        <f t="shared" si="157"/>
        <v/>
      </c>
      <c r="BB403" s="11" t="str">
        <f>IFERROR(IF(AW403="","",VLOOKUP(AW403,SUSS!R:S,2,FALSE)),AY403*SUSS!$M$2)</f>
        <v/>
      </c>
      <c r="BC403" s="11" t="str">
        <f t="shared" si="156"/>
        <v/>
      </c>
    </row>
    <row r="404" spans="29:55" hidden="1"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/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29:55" hidden="1"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/>
      </c>
      <c r="AU405" s="11" t="str">
        <f t="shared" si="150"/>
        <v/>
      </c>
      <c r="AV405" s="11" t="str">
        <f t="shared" si="151"/>
        <v/>
      </c>
      <c r="AW405" s="11" t="str">
        <f t="shared" si="152"/>
        <v/>
      </c>
      <c r="AX405" s="11" t="str">
        <f t="shared" si="153"/>
        <v/>
      </c>
      <c r="AY405" s="11" t="str">
        <f t="shared" si="155"/>
        <v/>
      </c>
      <c r="AZ405" s="11" t="str">
        <f t="shared" si="154"/>
        <v/>
      </c>
      <c r="BA405" s="11" t="str">
        <f t="shared" si="157"/>
        <v/>
      </c>
      <c r="BB405" s="11" t="str">
        <f>IFERROR(IF(AW405="","",VLOOKUP(AW405,SUSS!R:S,2,FALSE)),AY405*SUSS!$M$2)</f>
        <v/>
      </c>
      <c r="BC405" s="11" t="str">
        <f t="shared" si="156"/>
        <v/>
      </c>
    </row>
    <row r="406" spans="29:55" hidden="1"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/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29:55" hidden="1"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/>
      </c>
      <c r="AU407" s="11" t="str">
        <f t="shared" si="150"/>
        <v/>
      </c>
      <c r="AV407" s="11" t="str">
        <f t="shared" si="151"/>
        <v/>
      </c>
      <c r="AW407" s="11" t="str">
        <f t="shared" si="152"/>
        <v/>
      </c>
      <c r="AX407" s="11" t="str">
        <f t="shared" si="153"/>
        <v/>
      </c>
      <c r="AY407" s="11" t="str">
        <f t="shared" si="155"/>
        <v/>
      </c>
      <c r="AZ407" s="11" t="str">
        <f t="shared" si="154"/>
        <v/>
      </c>
      <c r="BA407" s="11" t="str">
        <f t="shared" si="157"/>
        <v/>
      </c>
      <c r="BB407" s="11" t="str">
        <f>IFERROR(IF(AW407="","",VLOOKUP(AW407,SUSS!R:S,2,FALSE)),AY407*SUSS!$M$2)</f>
        <v/>
      </c>
      <c r="BC407" s="11" t="str">
        <f t="shared" si="156"/>
        <v/>
      </c>
    </row>
    <row r="408" spans="29:55" hidden="1"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/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29:55" hidden="1"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/>
      </c>
      <c r="AU409" s="11" t="str">
        <f t="shared" si="150"/>
        <v/>
      </c>
      <c r="AV409" s="11" t="str">
        <f t="shared" si="151"/>
        <v/>
      </c>
      <c r="AW409" s="11" t="str">
        <f t="shared" si="152"/>
        <v/>
      </c>
      <c r="AX409" s="11" t="str">
        <f t="shared" si="153"/>
        <v/>
      </c>
      <c r="AY409" s="11" t="str">
        <f t="shared" si="155"/>
        <v/>
      </c>
      <c r="AZ409" s="11" t="str">
        <f t="shared" si="154"/>
        <v/>
      </c>
      <c r="BA409" s="11" t="str">
        <f t="shared" si="157"/>
        <v/>
      </c>
      <c r="BB409" s="11" t="str">
        <f>IFERROR(IF(AW409="","",VLOOKUP(AW409,SUSS!R:S,2,FALSE)),AY409*SUSS!$M$2)</f>
        <v/>
      </c>
      <c r="BC409" s="11" t="str">
        <f t="shared" si="156"/>
        <v/>
      </c>
    </row>
    <row r="410" spans="29:55" hidden="1"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/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29:55" hidden="1"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/>
      </c>
      <c r="AU411" s="11" t="str">
        <f t="shared" si="150"/>
        <v/>
      </c>
      <c r="AV411" s="11" t="str">
        <f t="shared" si="151"/>
        <v/>
      </c>
      <c r="AW411" s="11" t="str">
        <f t="shared" si="152"/>
        <v/>
      </c>
      <c r="AX411" s="11" t="str">
        <f t="shared" si="153"/>
        <v/>
      </c>
      <c r="AY411" s="11" t="str">
        <f t="shared" si="155"/>
        <v/>
      </c>
      <c r="AZ411" s="11" t="str">
        <f t="shared" si="154"/>
        <v/>
      </c>
      <c r="BA411" s="11" t="str">
        <f t="shared" si="157"/>
        <v/>
      </c>
      <c r="BB411" s="11" t="str">
        <f>IFERROR(IF(AW411="","",VLOOKUP(AW411,SUSS!R:S,2,FALSE)),AY411*SUSS!$M$2)</f>
        <v/>
      </c>
      <c r="BC411" s="11" t="str">
        <f t="shared" si="156"/>
        <v/>
      </c>
    </row>
    <row r="412" spans="29:55" hidden="1"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/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29:55" hidden="1"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/>
      </c>
      <c r="AU413" s="11" t="str">
        <f t="shared" si="150"/>
        <v/>
      </c>
      <c r="AV413" s="11" t="str">
        <f t="shared" si="151"/>
        <v/>
      </c>
      <c r="AW413" s="11" t="str">
        <f t="shared" si="152"/>
        <v/>
      </c>
      <c r="AX413" s="11" t="str">
        <f t="shared" si="153"/>
        <v/>
      </c>
      <c r="AY413" s="11" t="str">
        <f t="shared" si="155"/>
        <v/>
      </c>
      <c r="AZ413" s="11" t="str">
        <f t="shared" si="154"/>
        <v/>
      </c>
      <c r="BA413" s="11" t="str">
        <f t="shared" si="157"/>
        <v/>
      </c>
      <c r="BB413" s="11" t="str">
        <f>IFERROR(IF(AW413="","",VLOOKUP(AW413,SUSS!R:S,2,FALSE)),AY413*SUSS!$M$2)</f>
        <v/>
      </c>
      <c r="BC413" s="11" t="str">
        <f t="shared" si="156"/>
        <v/>
      </c>
    </row>
    <row r="414" spans="29:55" hidden="1"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/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29:55" hidden="1"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/>
      </c>
      <c r="AU415" s="11" t="str">
        <f t="shared" si="171"/>
        <v/>
      </c>
      <c r="AV415" s="11" t="str">
        <f t="shared" si="172"/>
        <v/>
      </c>
      <c r="AW415" s="11" t="str">
        <f t="shared" si="173"/>
        <v/>
      </c>
      <c r="AX415" s="11" t="str">
        <f t="shared" si="174"/>
        <v/>
      </c>
      <c r="AY415" s="11" t="str">
        <f t="shared" si="155"/>
        <v/>
      </c>
      <c r="AZ415" s="11" t="str">
        <f t="shared" si="175"/>
        <v/>
      </c>
      <c r="BA415" s="11" t="str">
        <f t="shared" si="157"/>
        <v/>
      </c>
      <c r="BB415" s="11" t="str">
        <f>IFERROR(IF(AW415="","",VLOOKUP(AW415,SUSS!R:S,2,FALSE)),AY415*SUSS!$M$2)</f>
        <v/>
      </c>
      <c r="BC415" s="11" t="str">
        <f t="shared" si="156"/>
        <v/>
      </c>
    </row>
    <row r="416" spans="29:55" hidden="1"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/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29:55" hidden="1"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/>
      </c>
      <c r="AU417" s="11" t="str">
        <f t="shared" si="171"/>
        <v/>
      </c>
      <c r="AV417" s="11" t="str">
        <f t="shared" si="172"/>
        <v/>
      </c>
      <c r="AW417" s="11" t="str">
        <f t="shared" si="173"/>
        <v/>
      </c>
      <c r="AX417" s="11" t="str">
        <f t="shared" si="174"/>
        <v/>
      </c>
      <c r="AY417" s="11" t="str">
        <f t="shared" si="155"/>
        <v/>
      </c>
      <c r="AZ417" s="11" t="str">
        <f t="shared" si="175"/>
        <v/>
      </c>
      <c r="BA417" s="11" t="str">
        <f t="shared" si="157"/>
        <v/>
      </c>
      <c r="BB417" s="11" t="str">
        <f>IFERROR(IF(AW417="","",VLOOKUP(AW417,SUSS!R:S,2,FALSE)),AY417*SUSS!$M$2)</f>
        <v/>
      </c>
      <c r="BC417" s="11" t="str">
        <f t="shared" si="156"/>
        <v/>
      </c>
    </row>
    <row r="418" spans="29:55" hidden="1"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/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29:55" hidden="1"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/>
      </c>
      <c r="AU419" s="11" t="str">
        <f t="shared" si="171"/>
        <v/>
      </c>
      <c r="AV419" s="11" t="str">
        <f t="shared" si="172"/>
        <v/>
      </c>
      <c r="AW419" s="11" t="str">
        <f t="shared" si="173"/>
        <v/>
      </c>
      <c r="AX419" s="11" t="str">
        <f t="shared" si="174"/>
        <v/>
      </c>
      <c r="AY419" s="11" t="str">
        <f t="shared" si="155"/>
        <v/>
      </c>
      <c r="AZ419" s="11" t="str">
        <f t="shared" si="175"/>
        <v/>
      </c>
      <c r="BA419" s="11" t="str">
        <f t="shared" si="157"/>
        <v/>
      </c>
      <c r="BB419" s="11" t="str">
        <f>IFERROR(IF(AW419="","",VLOOKUP(AW419,SUSS!R:S,2,FALSE)),AY419*SUSS!$M$2)</f>
        <v/>
      </c>
      <c r="BC419" s="11" t="str">
        <f t="shared" si="156"/>
        <v/>
      </c>
    </row>
    <row r="420" spans="29:55" hidden="1"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/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29:55" hidden="1"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/>
      </c>
      <c r="AU421" s="11" t="str">
        <f t="shared" si="171"/>
        <v/>
      </c>
      <c r="AV421" s="11" t="str">
        <f t="shared" si="172"/>
        <v/>
      </c>
      <c r="AW421" s="11" t="str">
        <f t="shared" si="173"/>
        <v/>
      </c>
      <c r="AX421" s="11" t="str">
        <f t="shared" si="174"/>
        <v/>
      </c>
      <c r="AY421" s="11" t="str">
        <f t="shared" si="155"/>
        <v/>
      </c>
      <c r="AZ421" s="11" t="str">
        <f t="shared" si="175"/>
        <v/>
      </c>
      <c r="BA421" s="11" t="str">
        <f t="shared" si="157"/>
        <v/>
      </c>
      <c r="BB421" s="11" t="str">
        <f>IFERROR(IF(AW421="","",VLOOKUP(AW421,SUSS!R:S,2,FALSE)),AY421*SUSS!$M$2)</f>
        <v/>
      </c>
      <c r="BC421" s="11" t="str">
        <f t="shared" si="156"/>
        <v/>
      </c>
    </row>
    <row r="422" spans="29:55" hidden="1"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/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29:55" hidden="1"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/>
      </c>
      <c r="AU423" s="11" t="str">
        <f t="shared" si="171"/>
        <v/>
      </c>
      <c r="AV423" s="11" t="str">
        <f t="shared" si="172"/>
        <v/>
      </c>
      <c r="AW423" s="11" t="str">
        <f t="shared" si="173"/>
        <v/>
      </c>
      <c r="AX423" s="11" t="str">
        <f t="shared" si="174"/>
        <v/>
      </c>
      <c r="AY423" s="11" t="str">
        <f t="shared" si="155"/>
        <v/>
      </c>
      <c r="AZ423" s="11" t="str">
        <f t="shared" si="175"/>
        <v/>
      </c>
      <c r="BA423" s="11" t="str">
        <f t="shared" si="157"/>
        <v/>
      </c>
      <c r="BB423" s="11" t="str">
        <f>IFERROR(IF(AW423="","",VLOOKUP(AW423,SUSS!R:S,2,FALSE)),AY423*SUSS!$M$2)</f>
        <v/>
      </c>
      <c r="BC423" s="11" t="str">
        <f t="shared" si="156"/>
        <v/>
      </c>
    </row>
    <row r="424" spans="29:55" hidden="1"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/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29:55" hidden="1"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/>
      </c>
      <c r="AU425" s="11" t="str">
        <f t="shared" si="171"/>
        <v/>
      </c>
      <c r="AV425" s="11" t="str">
        <f t="shared" si="172"/>
        <v/>
      </c>
      <c r="AW425" s="11" t="str">
        <f t="shared" si="173"/>
        <v/>
      </c>
      <c r="AX425" s="11" t="str">
        <f t="shared" si="174"/>
        <v/>
      </c>
      <c r="AY425" s="11" t="str">
        <f t="shared" si="155"/>
        <v/>
      </c>
      <c r="AZ425" s="11" t="str">
        <f t="shared" si="175"/>
        <v/>
      </c>
      <c r="BA425" s="11" t="str">
        <f t="shared" si="157"/>
        <v/>
      </c>
      <c r="BB425" s="11" t="str">
        <f>IFERROR(IF(AW425="","",VLOOKUP(AW425,SUSS!R:S,2,FALSE)),AY425*SUSS!$M$2)</f>
        <v/>
      </c>
      <c r="BC425" s="11" t="str">
        <f t="shared" si="156"/>
        <v/>
      </c>
    </row>
    <row r="426" spans="29:55" hidden="1"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/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29:55" hidden="1"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/>
      </c>
      <c r="AU427" s="11" t="str">
        <f t="shared" si="171"/>
        <v/>
      </c>
      <c r="AV427" s="11" t="str">
        <f t="shared" si="172"/>
        <v/>
      </c>
      <c r="AW427" s="11" t="str">
        <f t="shared" si="173"/>
        <v/>
      </c>
      <c r="AX427" s="11" t="str">
        <f t="shared" si="174"/>
        <v/>
      </c>
      <c r="AY427" s="11" t="str">
        <f t="shared" si="155"/>
        <v/>
      </c>
      <c r="AZ427" s="11" t="str">
        <f t="shared" si="175"/>
        <v/>
      </c>
      <c r="BA427" s="11" t="str">
        <f t="shared" si="157"/>
        <v/>
      </c>
      <c r="BB427" s="11" t="str">
        <f>IFERROR(IF(AW427="","",VLOOKUP(AW427,SUSS!R:S,2,FALSE)),AY427*SUSS!$M$2)</f>
        <v/>
      </c>
      <c r="BC427" s="11" t="str">
        <f t="shared" si="156"/>
        <v/>
      </c>
    </row>
    <row r="428" spans="29:55" hidden="1"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/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29:55" hidden="1"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/>
      </c>
      <c r="AU429" s="11" t="str">
        <f t="shared" si="171"/>
        <v/>
      </c>
      <c r="AV429" s="11" t="str">
        <f t="shared" si="172"/>
        <v/>
      </c>
      <c r="AW429" s="11" t="str">
        <f t="shared" si="173"/>
        <v/>
      </c>
      <c r="AX429" s="11" t="str">
        <f t="shared" si="174"/>
        <v/>
      </c>
      <c r="AY429" s="11" t="str">
        <f t="shared" si="155"/>
        <v/>
      </c>
      <c r="AZ429" s="11" t="str">
        <f t="shared" si="175"/>
        <v/>
      </c>
      <c r="BA429" s="11" t="str">
        <f t="shared" si="157"/>
        <v/>
      </c>
      <c r="BB429" s="11" t="str">
        <f>IFERROR(IF(AW429="","",VLOOKUP(AW429,SUSS!R:S,2,FALSE)),AY429*SUSS!$M$2)</f>
        <v/>
      </c>
      <c r="BC429" s="11" t="str">
        <f t="shared" si="156"/>
        <v/>
      </c>
    </row>
    <row r="430" spans="29:55" hidden="1"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/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29:55" hidden="1"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/>
      </c>
      <c r="AU431" s="11" t="str">
        <f t="shared" si="171"/>
        <v/>
      </c>
      <c r="AV431" s="11" t="str">
        <f t="shared" si="172"/>
        <v/>
      </c>
      <c r="AW431" s="11" t="str">
        <f t="shared" si="173"/>
        <v/>
      </c>
      <c r="AX431" s="11" t="str">
        <f t="shared" si="174"/>
        <v/>
      </c>
      <c r="AY431" s="11" t="str">
        <f t="shared" si="155"/>
        <v/>
      </c>
      <c r="AZ431" s="11" t="str">
        <f t="shared" si="175"/>
        <v/>
      </c>
      <c r="BA431" s="11" t="str">
        <f t="shared" si="157"/>
        <v/>
      </c>
      <c r="BB431" s="11" t="str">
        <f>IFERROR(IF(AW431="","",VLOOKUP(AW431,SUSS!R:S,2,FALSE)),AY431*SUSS!$M$2)</f>
        <v/>
      </c>
      <c r="BC431" s="11" t="str">
        <f t="shared" si="156"/>
        <v/>
      </c>
    </row>
    <row r="432" spans="29:55" hidden="1"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/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29:55" hidden="1"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/>
      </c>
      <c r="AU433" s="11" t="str">
        <f t="shared" si="171"/>
        <v/>
      </c>
      <c r="AV433" s="11" t="str">
        <f t="shared" si="172"/>
        <v/>
      </c>
      <c r="AW433" s="11" t="str">
        <f t="shared" si="173"/>
        <v/>
      </c>
      <c r="AX433" s="11" t="str">
        <f t="shared" si="174"/>
        <v/>
      </c>
      <c r="AY433" s="11" t="str">
        <f t="shared" si="155"/>
        <v/>
      </c>
      <c r="AZ433" s="11" t="str">
        <f t="shared" si="175"/>
        <v/>
      </c>
      <c r="BA433" s="11" t="str">
        <f t="shared" si="157"/>
        <v/>
      </c>
      <c r="BB433" s="11" t="str">
        <f>IFERROR(IF(AW433="","",VLOOKUP(AW433,SUSS!R:S,2,FALSE)),AY433*SUSS!$M$2)</f>
        <v/>
      </c>
      <c r="BC433" s="11" t="str">
        <f t="shared" si="156"/>
        <v/>
      </c>
    </row>
    <row r="434" spans="29:55" hidden="1"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/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29:55" hidden="1"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/>
      </c>
      <c r="AU435" s="11" t="str">
        <f t="shared" si="171"/>
        <v/>
      </c>
      <c r="AV435" s="11" t="str">
        <f t="shared" si="172"/>
        <v/>
      </c>
      <c r="AW435" s="11" t="str">
        <f t="shared" si="173"/>
        <v/>
      </c>
      <c r="AX435" s="11" t="str">
        <f t="shared" si="174"/>
        <v/>
      </c>
      <c r="AY435" s="11" t="str">
        <f t="shared" si="155"/>
        <v/>
      </c>
      <c r="AZ435" s="11" t="str">
        <f t="shared" si="175"/>
        <v/>
      </c>
      <c r="BA435" s="11" t="str">
        <f t="shared" si="157"/>
        <v/>
      </c>
      <c r="BB435" s="11" t="str">
        <f>IFERROR(IF(AW435="","",VLOOKUP(AW435,SUSS!R:S,2,FALSE)),AY435*SUSS!$M$2)</f>
        <v/>
      </c>
      <c r="BC435" s="11" t="str">
        <f t="shared" si="156"/>
        <v/>
      </c>
    </row>
    <row r="436" spans="29:55" hidden="1"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/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29:55" hidden="1"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/>
      </c>
      <c r="AU437" s="11" t="str">
        <f t="shared" si="171"/>
        <v/>
      </c>
      <c r="AV437" s="11" t="str">
        <f t="shared" si="172"/>
        <v/>
      </c>
      <c r="AW437" s="11" t="str">
        <f t="shared" si="173"/>
        <v/>
      </c>
      <c r="AX437" s="11" t="str">
        <f t="shared" si="174"/>
        <v/>
      </c>
      <c r="AY437" s="11" t="str">
        <f t="shared" si="155"/>
        <v/>
      </c>
      <c r="AZ437" s="11" t="str">
        <f t="shared" si="175"/>
        <v/>
      </c>
      <c r="BA437" s="11" t="str">
        <f t="shared" si="157"/>
        <v/>
      </c>
      <c r="BB437" s="11" t="str">
        <f>IFERROR(IF(AW437="","",VLOOKUP(AW437,SUSS!R:S,2,FALSE)),AY437*SUSS!$M$2)</f>
        <v/>
      </c>
      <c r="BC437" s="11" t="str">
        <f t="shared" si="156"/>
        <v/>
      </c>
    </row>
    <row r="438" spans="29:55" hidden="1"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/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29:55" hidden="1"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/>
      </c>
      <c r="AU439" s="11" t="str">
        <f t="shared" si="171"/>
        <v/>
      </c>
      <c r="AV439" s="11" t="str">
        <f t="shared" si="172"/>
        <v/>
      </c>
      <c r="AW439" s="11" t="str">
        <f t="shared" si="173"/>
        <v/>
      </c>
      <c r="AX439" s="11" t="str">
        <f t="shared" si="174"/>
        <v/>
      </c>
      <c r="AY439" s="11" t="str">
        <f t="shared" si="155"/>
        <v/>
      </c>
      <c r="AZ439" s="11" t="str">
        <f t="shared" si="175"/>
        <v/>
      </c>
      <c r="BA439" s="11" t="str">
        <f t="shared" si="157"/>
        <v/>
      </c>
      <c r="BB439" s="11" t="str">
        <f>IFERROR(IF(AW439="","",VLOOKUP(AW439,SUSS!R:S,2,FALSE)),AY439*SUSS!$M$2)</f>
        <v/>
      </c>
      <c r="BC439" s="11" t="str">
        <f t="shared" si="156"/>
        <v/>
      </c>
    </row>
    <row r="440" spans="29:55" hidden="1"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/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29:55" hidden="1"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/>
      </c>
      <c r="AU441" s="11" t="str">
        <f t="shared" si="171"/>
        <v/>
      </c>
      <c r="AV441" s="11" t="str">
        <f t="shared" si="172"/>
        <v/>
      </c>
      <c r="AW441" s="11" t="str">
        <f t="shared" si="173"/>
        <v/>
      </c>
      <c r="AX441" s="11" t="str">
        <f t="shared" si="174"/>
        <v/>
      </c>
      <c r="AY441" s="11" t="str">
        <f t="shared" si="155"/>
        <v/>
      </c>
      <c r="AZ441" s="11" t="str">
        <f t="shared" si="175"/>
        <v/>
      </c>
      <c r="BA441" s="11" t="str">
        <f t="shared" si="157"/>
        <v/>
      </c>
      <c r="BB441" s="11" t="str">
        <f>IFERROR(IF(AW441="","",VLOOKUP(AW441,SUSS!R:S,2,FALSE)),AY441*SUSS!$M$2)</f>
        <v/>
      </c>
      <c r="BC441" s="11" t="str">
        <f t="shared" si="156"/>
        <v/>
      </c>
    </row>
    <row r="442" spans="29:55" hidden="1"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/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29:55" hidden="1"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/>
      </c>
      <c r="AU443" s="11" t="str">
        <f t="shared" si="171"/>
        <v/>
      </c>
      <c r="AV443" s="11" t="str">
        <f t="shared" si="172"/>
        <v/>
      </c>
      <c r="AW443" s="11" t="str">
        <f t="shared" si="173"/>
        <v/>
      </c>
      <c r="AX443" s="11" t="str">
        <f t="shared" si="174"/>
        <v/>
      </c>
      <c r="AY443" s="11" t="str">
        <f t="shared" si="155"/>
        <v/>
      </c>
      <c r="AZ443" s="11" t="str">
        <f t="shared" si="175"/>
        <v/>
      </c>
      <c r="BA443" s="11" t="str">
        <f t="shared" si="157"/>
        <v/>
      </c>
      <c r="BB443" s="11" t="str">
        <f>IFERROR(IF(AW443="","",VLOOKUP(AW443,SUSS!R:S,2,FALSE)),AY443*SUSS!$M$2)</f>
        <v/>
      </c>
      <c r="BC443" s="11" t="str">
        <f t="shared" si="156"/>
        <v/>
      </c>
    </row>
    <row r="444" spans="29:55" hidden="1"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/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29:55" hidden="1"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/>
      </c>
      <c r="AU445" s="11" t="str">
        <f t="shared" si="171"/>
        <v/>
      </c>
      <c r="AV445" s="11" t="str">
        <f t="shared" si="172"/>
        <v/>
      </c>
      <c r="AW445" s="11" t="str">
        <f t="shared" si="173"/>
        <v/>
      </c>
      <c r="AX445" s="11" t="str">
        <f t="shared" si="174"/>
        <v/>
      </c>
      <c r="AY445" s="11" t="str">
        <f t="shared" si="155"/>
        <v/>
      </c>
      <c r="AZ445" s="11" t="str">
        <f t="shared" si="175"/>
        <v/>
      </c>
      <c r="BA445" s="11" t="str">
        <f t="shared" si="157"/>
        <v/>
      </c>
      <c r="BB445" s="11" t="str">
        <f>IFERROR(IF(AW445="","",VLOOKUP(AW445,SUSS!R:S,2,FALSE)),AY445*SUSS!$M$2)</f>
        <v/>
      </c>
      <c r="BC445" s="11" t="str">
        <f t="shared" si="156"/>
        <v/>
      </c>
    </row>
    <row r="446" spans="29:55" hidden="1"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/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29:55" hidden="1"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/>
      </c>
      <c r="AU447" s="11" t="str">
        <f t="shared" si="171"/>
        <v/>
      </c>
      <c r="AV447" s="11" t="str">
        <f t="shared" si="172"/>
        <v/>
      </c>
      <c r="AW447" s="11" t="str">
        <f t="shared" si="173"/>
        <v/>
      </c>
      <c r="AX447" s="11" t="str">
        <f t="shared" si="174"/>
        <v/>
      </c>
      <c r="AY447" s="11" t="str">
        <f t="shared" si="155"/>
        <v/>
      </c>
      <c r="AZ447" s="11" t="str">
        <f t="shared" si="175"/>
        <v/>
      </c>
      <c r="BA447" s="11" t="str">
        <f t="shared" si="157"/>
        <v/>
      </c>
      <c r="BB447" s="11" t="str">
        <f>IFERROR(IF(AW447="","",VLOOKUP(AW447,SUSS!R:S,2,FALSE)),AY447*SUSS!$M$2)</f>
        <v/>
      </c>
      <c r="BC447" s="11" t="str">
        <f t="shared" si="156"/>
        <v/>
      </c>
    </row>
    <row r="448" spans="29:55" hidden="1"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/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29:55" hidden="1"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/>
      </c>
      <c r="AU449" s="11" t="str">
        <f t="shared" si="171"/>
        <v/>
      </c>
      <c r="AV449" s="11" t="str">
        <f t="shared" si="172"/>
        <v/>
      </c>
      <c r="AW449" s="11" t="str">
        <f t="shared" si="173"/>
        <v/>
      </c>
      <c r="AX449" s="11" t="str">
        <f t="shared" si="174"/>
        <v/>
      </c>
      <c r="AY449" s="11" t="str">
        <f t="shared" si="155"/>
        <v/>
      </c>
      <c r="AZ449" s="11" t="str">
        <f t="shared" si="175"/>
        <v/>
      </c>
      <c r="BA449" s="11" t="str">
        <f t="shared" si="157"/>
        <v/>
      </c>
      <c r="BB449" s="11" t="str">
        <f>IFERROR(IF(AW449="","",VLOOKUP(AW449,SUSS!R:S,2,FALSE)),AY449*SUSS!$M$2)</f>
        <v/>
      </c>
      <c r="BC449" s="11" t="str">
        <f t="shared" si="156"/>
        <v/>
      </c>
    </row>
    <row r="450" spans="29:55" hidden="1"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/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29:55" hidden="1"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/>
      </c>
      <c r="AU451" s="11" t="str">
        <f t="shared" si="171"/>
        <v/>
      </c>
      <c r="AV451" s="11" t="str">
        <f t="shared" si="172"/>
        <v/>
      </c>
      <c r="AW451" s="11" t="str">
        <f t="shared" si="173"/>
        <v/>
      </c>
      <c r="AX451" s="11" t="str">
        <f t="shared" si="174"/>
        <v/>
      </c>
      <c r="AY451" s="11" t="str">
        <f t="shared" si="155"/>
        <v/>
      </c>
      <c r="AZ451" s="11" t="str">
        <f t="shared" si="175"/>
        <v/>
      </c>
      <c r="BA451" s="11" t="str">
        <f t="shared" si="157"/>
        <v/>
      </c>
      <c r="BB451" s="11" t="str">
        <f>IFERROR(IF(AW451="","",VLOOKUP(AW451,SUSS!R:S,2,FALSE)),AY451*SUSS!$M$2)</f>
        <v/>
      </c>
      <c r="BC451" s="11" t="str">
        <f t="shared" si="156"/>
        <v/>
      </c>
    </row>
    <row r="452" spans="29:55" hidden="1"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/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29:55" hidden="1"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/>
      </c>
      <c r="AU453" s="11" t="str">
        <f t="shared" si="171"/>
        <v/>
      </c>
      <c r="AV453" s="11" t="str">
        <f t="shared" si="172"/>
        <v/>
      </c>
      <c r="AW453" s="11" t="str">
        <f t="shared" si="173"/>
        <v/>
      </c>
      <c r="AX453" s="11" t="str">
        <f t="shared" si="174"/>
        <v/>
      </c>
      <c r="AY453" s="11" t="str">
        <f t="shared" si="176"/>
        <v/>
      </c>
      <c r="AZ453" s="11" t="str">
        <f t="shared" si="175"/>
        <v/>
      </c>
      <c r="BA453" s="11" t="str">
        <f t="shared" si="157"/>
        <v/>
      </c>
      <c r="BB453" s="11" t="str">
        <f>IFERROR(IF(AW453="","",VLOOKUP(AW453,SUSS!R:S,2,FALSE)),AY453*SUSS!$M$2)</f>
        <v/>
      </c>
      <c r="BC453" s="11" t="str">
        <f t="shared" ref="BC453:BC516" si="177">IFERROR(IF(BB453&lt;&gt;"",AZ453*BB453,""),"VER")</f>
        <v/>
      </c>
    </row>
    <row r="454" spans="29:55" hidden="1"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/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29:55" hidden="1"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/>
      </c>
      <c r="AU455" s="11" t="str">
        <f t="shared" si="171"/>
        <v/>
      </c>
      <c r="AV455" s="11" t="str">
        <f t="shared" si="172"/>
        <v/>
      </c>
      <c r="AW455" s="11" t="str">
        <f t="shared" si="173"/>
        <v/>
      </c>
      <c r="AX455" s="11" t="str">
        <f t="shared" si="174"/>
        <v/>
      </c>
      <c r="AY455" s="11" t="str">
        <f t="shared" si="176"/>
        <v/>
      </c>
      <c r="AZ455" s="11" t="str">
        <f t="shared" si="175"/>
        <v/>
      </c>
      <c r="BA455" s="11" t="str">
        <f t="shared" si="157"/>
        <v/>
      </c>
      <c r="BB455" s="11" t="str">
        <f>IFERROR(IF(AW455="","",VLOOKUP(AW455,SUSS!R:S,2,FALSE)),AY455*SUSS!$M$2)</f>
        <v/>
      </c>
      <c r="BC455" s="11" t="str">
        <f t="shared" si="177"/>
        <v/>
      </c>
    </row>
    <row r="456" spans="29:55" hidden="1"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/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29:55" hidden="1"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/>
      </c>
      <c r="AU457" s="11" t="str">
        <f t="shared" si="171"/>
        <v/>
      </c>
      <c r="AV457" s="11" t="str">
        <f t="shared" si="172"/>
        <v/>
      </c>
      <c r="AW457" s="11" t="str">
        <f t="shared" si="173"/>
        <v/>
      </c>
      <c r="AX457" s="11" t="str">
        <f t="shared" si="174"/>
        <v/>
      </c>
      <c r="AY457" s="11" t="str">
        <f t="shared" si="176"/>
        <v/>
      </c>
      <c r="AZ457" s="11" t="str">
        <f t="shared" si="175"/>
        <v/>
      </c>
      <c r="BA457" s="11" t="str">
        <f t="shared" si="178"/>
        <v/>
      </c>
      <c r="BB457" s="11" t="str">
        <f>IFERROR(IF(AW457="","",VLOOKUP(AW457,SUSS!R:S,2,FALSE)),AY457*SUSS!$M$2)</f>
        <v/>
      </c>
      <c r="BC457" s="11" t="str">
        <f t="shared" si="177"/>
        <v/>
      </c>
    </row>
    <row r="458" spans="29:55" hidden="1"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/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29:55" hidden="1"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/>
      </c>
      <c r="AU459" s="11" t="str">
        <f t="shared" si="171"/>
        <v/>
      </c>
      <c r="AV459" s="11" t="str">
        <f t="shared" si="172"/>
        <v/>
      </c>
      <c r="AW459" s="11" t="str">
        <f t="shared" si="173"/>
        <v/>
      </c>
      <c r="AX459" s="11" t="str">
        <f t="shared" si="174"/>
        <v/>
      </c>
      <c r="AY459" s="11" t="str">
        <f t="shared" si="176"/>
        <v/>
      </c>
      <c r="AZ459" s="11" t="str">
        <f t="shared" si="175"/>
        <v/>
      </c>
      <c r="BA459" s="11" t="str">
        <f t="shared" si="178"/>
        <v/>
      </c>
      <c r="BB459" s="11" t="str">
        <f>IFERROR(IF(AW459="","",VLOOKUP(AW459,SUSS!R:S,2,FALSE)),AY459*SUSS!$M$2)</f>
        <v/>
      </c>
      <c r="BC459" s="11" t="str">
        <f t="shared" si="177"/>
        <v/>
      </c>
    </row>
    <row r="460" spans="29:55" hidden="1"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/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29:55" hidden="1"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/>
      </c>
      <c r="AU461" s="11" t="str">
        <f t="shared" si="171"/>
        <v/>
      </c>
      <c r="AV461" s="11" t="str">
        <f t="shared" si="172"/>
        <v/>
      </c>
      <c r="AW461" s="11" t="str">
        <f t="shared" si="173"/>
        <v/>
      </c>
      <c r="AX461" s="11" t="str">
        <f t="shared" si="174"/>
        <v/>
      </c>
      <c r="AY461" s="11" t="str">
        <f t="shared" si="176"/>
        <v/>
      </c>
      <c r="AZ461" s="11" t="str">
        <f t="shared" si="175"/>
        <v/>
      </c>
      <c r="BA461" s="11" t="str">
        <f t="shared" si="178"/>
        <v/>
      </c>
      <c r="BB461" s="11" t="str">
        <f>IFERROR(IF(AW461="","",VLOOKUP(AW461,SUSS!R:S,2,FALSE)),AY461*SUSS!$M$2)</f>
        <v/>
      </c>
      <c r="BC461" s="11" t="str">
        <f t="shared" si="177"/>
        <v/>
      </c>
    </row>
    <row r="462" spans="29:55" hidden="1"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/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29:55" hidden="1"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/>
      </c>
      <c r="AU463" s="11" t="str">
        <f t="shared" si="171"/>
        <v/>
      </c>
      <c r="AV463" s="11" t="str">
        <f t="shared" si="172"/>
        <v/>
      </c>
      <c r="AW463" s="11" t="str">
        <f t="shared" si="173"/>
        <v/>
      </c>
      <c r="AX463" s="11" t="str">
        <f t="shared" si="174"/>
        <v/>
      </c>
      <c r="AY463" s="11" t="str">
        <f t="shared" si="176"/>
        <v/>
      </c>
      <c r="AZ463" s="11" t="str">
        <f t="shared" si="175"/>
        <v/>
      </c>
      <c r="BA463" s="11" t="str">
        <f t="shared" si="178"/>
        <v/>
      </c>
      <c r="BB463" s="11" t="str">
        <f>IFERROR(IF(AW463="","",VLOOKUP(AW463,SUSS!R:S,2,FALSE)),AY463*SUSS!$M$2)</f>
        <v/>
      </c>
      <c r="BC463" s="11" t="str">
        <f t="shared" si="177"/>
        <v/>
      </c>
    </row>
    <row r="464" spans="29:55" hidden="1"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/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29:55" hidden="1"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/>
      </c>
      <c r="AU465" s="11" t="str">
        <f t="shared" si="171"/>
        <v/>
      </c>
      <c r="AV465" s="11" t="str">
        <f t="shared" si="172"/>
        <v/>
      </c>
      <c r="AW465" s="11" t="str">
        <f t="shared" si="173"/>
        <v/>
      </c>
      <c r="AX465" s="11" t="str">
        <f t="shared" si="174"/>
        <v/>
      </c>
      <c r="AY465" s="11" t="str">
        <f t="shared" si="176"/>
        <v/>
      </c>
      <c r="AZ465" s="11" t="str">
        <f t="shared" si="175"/>
        <v/>
      </c>
      <c r="BA465" s="11" t="str">
        <f t="shared" si="178"/>
        <v/>
      </c>
      <c r="BB465" s="11" t="str">
        <f>IFERROR(IF(AW465="","",VLOOKUP(AW465,SUSS!R:S,2,FALSE)),AY465*SUSS!$M$2)</f>
        <v/>
      </c>
      <c r="BC465" s="11" t="str">
        <f t="shared" si="177"/>
        <v/>
      </c>
    </row>
    <row r="466" spans="29:55" hidden="1"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/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29:55" hidden="1"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/>
      </c>
      <c r="AU467" s="11" t="str">
        <f t="shared" si="171"/>
        <v/>
      </c>
      <c r="AV467" s="11" t="str">
        <f t="shared" si="172"/>
        <v/>
      </c>
      <c r="AW467" s="11" t="str">
        <f t="shared" si="173"/>
        <v/>
      </c>
      <c r="AX467" s="11" t="str">
        <f t="shared" si="174"/>
        <v/>
      </c>
      <c r="AY467" s="11" t="str">
        <f t="shared" si="176"/>
        <v/>
      </c>
      <c r="AZ467" s="11" t="str">
        <f t="shared" si="175"/>
        <v/>
      </c>
      <c r="BA467" s="11" t="str">
        <f t="shared" si="178"/>
        <v/>
      </c>
      <c r="BB467" s="11" t="str">
        <f>IFERROR(IF(AW467="","",VLOOKUP(AW467,SUSS!R:S,2,FALSE)),AY467*SUSS!$M$2)</f>
        <v/>
      </c>
      <c r="BC467" s="11" t="str">
        <f t="shared" si="177"/>
        <v/>
      </c>
    </row>
    <row r="468" spans="29:55" hidden="1"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/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29:55" hidden="1"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/>
      </c>
      <c r="AU469" s="11" t="str">
        <f t="shared" si="171"/>
        <v/>
      </c>
      <c r="AV469" s="11" t="str">
        <f t="shared" si="172"/>
        <v/>
      </c>
      <c r="AW469" s="11" t="str">
        <f t="shared" si="173"/>
        <v/>
      </c>
      <c r="AX469" s="11" t="str">
        <f t="shared" si="174"/>
        <v/>
      </c>
      <c r="AY469" s="11" t="str">
        <f t="shared" si="176"/>
        <v/>
      </c>
      <c r="AZ469" s="11" t="str">
        <f t="shared" si="175"/>
        <v/>
      </c>
      <c r="BA469" s="11" t="str">
        <f t="shared" si="178"/>
        <v/>
      </c>
      <c r="BB469" s="11" t="str">
        <f>IFERROR(IF(AW469="","",VLOOKUP(AW469,SUSS!R:S,2,FALSE)),AY469*SUSS!$M$2)</f>
        <v/>
      </c>
      <c r="BC469" s="11" t="str">
        <f t="shared" si="177"/>
        <v/>
      </c>
    </row>
    <row r="470" spans="29:55" hidden="1"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/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29:55" hidden="1"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/>
      </c>
      <c r="AU471" s="11" t="str">
        <f t="shared" si="171"/>
        <v/>
      </c>
      <c r="AV471" s="11" t="str">
        <f t="shared" si="172"/>
        <v/>
      </c>
      <c r="AW471" s="11" t="str">
        <f t="shared" si="173"/>
        <v/>
      </c>
      <c r="AX471" s="11" t="str">
        <f t="shared" si="174"/>
        <v/>
      </c>
      <c r="AY471" s="11" t="str">
        <f t="shared" si="176"/>
        <v/>
      </c>
      <c r="AZ471" s="11" t="str">
        <f t="shared" si="175"/>
        <v/>
      </c>
      <c r="BA471" s="11" t="str">
        <f t="shared" si="178"/>
        <v/>
      </c>
      <c r="BB471" s="11" t="str">
        <f>IFERROR(IF(AW471="","",VLOOKUP(AW471,SUSS!R:S,2,FALSE)),AY471*SUSS!$M$2)</f>
        <v/>
      </c>
      <c r="BC471" s="11" t="str">
        <f t="shared" si="177"/>
        <v/>
      </c>
    </row>
    <row r="472" spans="29:55" hidden="1"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/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29:55" hidden="1"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/>
      </c>
      <c r="AU473" s="11" t="str">
        <f t="shared" si="171"/>
        <v/>
      </c>
      <c r="AV473" s="11" t="str">
        <f t="shared" si="172"/>
        <v/>
      </c>
      <c r="AW473" s="11" t="str">
        <f t="shared" si="173"/>
        <v/>
      </c>
      <c r="AX473" s="11" t="str">
        <f t="shared" si="174"/>
        <v/>
      </c>
      <c r="AY473" s="11" t="str">
        <f t="shared" si="176"/>
        <v/>
      </c>
      <c r="AZ473" s="11" t="str">
        <f t="shared" si="175"/>
        <v/>
      </c>
      <c r="BA473" s="11" t="str">
        <f t="shared" si="178"/>
        <v/>
      </c>
      <c r="BB473" s="11" t="str">
        <f>IFERROR(IF(AW473="","",VLOOKUP(AW473,SUSS!R:S,2,FALSE)),AY473*SUSS!$M$2)</f>
        <v/>
      </c>
      <c r="BC473" s="11" t="str">
        <f t="shared" si="177"/>
        <v/>
      </c>
    </row>
    <row r="474" spans="29:55" hidden="1"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/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29:55" hidden="1"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/>
      </c>
      <c r="AU475" s="11" t="str">
        <f t="shared" si="171"/>
        <v/>
      </c>
      <c r="AV475" s="11" t="str">
        <f t="shared" si="172"/>
        <v/>
      </c>
      <c r="AW475" s="11" t="str">
        <f t="shared" si="173"/>
        <v/>
      </c>
      <c r="AX475" s="11" t="str">
        <f t="shared" si="174"/>
        <v/>
      </c>
      <c r="AY475" s="11" t="str">
        <f t="shared" si="176"/>
        <v/>
      </c>
      <c r="AZ475" s="11" t="str">
        <f t="shared" si="175"/>
        <v/>
      </c>
      <c r="BA475" s="11" t="str">
        <f t="shared" si="178"/>
        <v/>
      </c>
      <c r="BB475" s="11" t="str">
        <f>IFERROR(IF(AW475="","",VLOOKUP(AW475,SUSS!R:S,2,FALSE)),AY475*SUSS!$M$2)</f>
        <v/>
      </c>
      <c r="BC475" s="11" t="str">
        <f t="shared" si="177"/>
        <v/>
      </c>
    </row>
    <row r="476" spans="29:55" hidden="1"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/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29:55" hidden="1"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/>
      </c>
      <c r="AU477" s="11" t="str">
        <f t="shared" si="171"/>
        <v/>
      </c>
      <c r="AV477" s="11" t="str">
        <f t="shared" si="172"/>
        <v/>
      </c>
      <c r="AW477" s="11" t="str">
        <f t="shared" si="173"/>
        <v/>
      </c>
      <c r="AX477" s="11" t="str">
        <f t="shared" si="174"/>
        <v/>
      </c>
      <c r="AY477" s="11" t="str">
        <f t="shared" si="176"/>
        <v/>
      </c>
      <c r="AZ477" s="11" t="str">
        <f t="shared" si="175"/>
        <v/>
      </c>
      <c r="BA477" s="11" t="str">
        <f t="shared" si="178"/>
        <v/>
      </c>
      <c r="BB477" s="11" t="str">
        <f>IFERROR(IF(AW477="","",VLOOKUP(AW477,SUSS!R:S,2,FALSE)),AY477*SUSS!$M$2)</f>
        <v/>
      </c>
      <c r="BC477" s="11" t="str">
        <f t="shared" si="177"/>
        <v/>
      </c>
    </row>
    <row r="478" spans="29:55" hidden="1"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/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29:55" hidden="1"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/>
      </c>
      <c r="AU479" s="11" t="str">
        <f t="shared" si="192"/>
        <v/>
      </c>
      <c r="AV479" s="11" t="str">
        <f t="shared" si="193"/>
        <v/>
      </c>
      <c r="AW479" s="11" t="str">
        <f t="shared" si="194"/>
        <v/>
      </c>
      <c r="AX479" s="11" t="str">
        <f t="shared" si="195"/>
        <v/>
      </c>
      <c r="AY479" s="11" t="str">
        <f t="shared" si="176"/>
        <v/>
      </c>
      <c r="AZ479" s="11" t="str">
        <f t="shared" si="196"/>
        <v/>
      </c>
      <c r="BA479" s="11" t="str">
        <f t="shared" si="178"/>
        <v/>
      </c>
      <c r="BB479" s="11" t="str">
        <f>IFERROR(IF(AW479="","",VLOOKUP(AW479,SUSS!R:S,2,FALSE)),AY479*SUSS!$M$2)</f>
        <v/>
      </c>
      <c r="BC479" s="11" t="str">
        <f t="shared" si="177"/>
        <v/>
      </c>
    </row>
    <row r="480" spans="29:55" hidden="1"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/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29:55" hidden="1"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/>
      </c>
      <c r="AU481" s="11" t="str">
        <f t="shared" si="192"/>
        <v/>
      </c>
      <c r="AV481" s="11" t="str">
        <f t="shared" si="193"/>
        <v/>
      </c>
      <c r="AW481" s="11" t="str">
        <f t="shared" si="194"/>
        <v/>
      </c>
      <c r="AX481" s="11" t="str">
        <f t="shared" si="195"/>
        <v/>
      </c>
      <c r="AY481" s="11" t="str">
        <f t="shared" si="176"/>
        <v/>
      </c>
      <c r="AZ481" s="11" t="str">
        <f t="shared" si="196"/>
        <v/>
      </c>
      <c r="BA481" s="11" t="str">
        <f t="shared" si="178"/>
        <v/>
      </c>
      <c r="BB481" s="11" t="str">
        <f>IFERROR(IF(AW481="","",VLOOKUP(AW481,SUSS!R:S,2,FALSE)),AY481*SUSS!$M$2)</f>
        <v/>
      </c>
      <c r="BC481" s="11" t="str">
        <f t="shared" si="177"/>
        <v/>
      </c>
    </row>
    <row r="482" spans="29:55" hidden="1"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/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29:55" hidden="1"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/>
      </c>
      <c r="AU483" s="11" t="str">
        <f t="shared" si="192"/>
        <v/>
      </c>
      <c r="AV483" s="11" t="str">
        <f t="shared" si="193"/>
        <v/>
      </c>
      <c r="AW483" s="11" t="str">
        <f t="shared" si="194"/>
        <v/>
      </c>
      <c r="AX483" s="11" t="str">
        <f t="shared" si="195"/>
        <v/>
      </c>
      <c r="AY483" s="11" t="str">
        <f t="shared" si="176"/>
        <v/>
      </c>
      <c r="AZ483" s="11" t="str">
        <f t="shared" si="196"/>
        <v/>
      </c>
      <c r="BA483" s="11" t="str">
        <f t="shared" si="178"/>
        <v/>
      </c>
      <c r="BB483" s="11" t="str">
        <f>IFERROR(IF(AW483="","",VLOOKUP(AW483,SUSS!R:S,2,FALSE)),AY483*SUSS!$M$2)</f>
        <v/>
      </c>
      <c r="BC483" s="11" t="str">
        <f t="shared" si="177"/>
        <v/>
      </c>
    </row>
    <row r="484" spans="29:55" hidden="1"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/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29:55" hidden="1"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/>
      </c>
      <c r="AU485" s="11" t="str">
        <f t="shared" si="192"/>
        <v/>
      </c>
      <c r="AV485" s="11" t="str">
        <f t="shared" si="193"/>
        <v/>
      </c>
      <c r="AW485" s="11" t="str">
        <f t="shared" si="194"/>
        <v/>
      </c>
      <c r="AX485" s="11" t="str">
        <f t="shared" si="195"/>
        <v/>
      </c>
      <c r="AY485" s="11" t="str">
        <f t="shared" si="176"/>
        <v/>
      </c>
      <c r="AZ485" s="11" t="str">
        <f t="shared" si="196"/>
        <v/>
      </c>
      <c r="BA485" s="11" t="str">
        <f t="shared" si="178"/>
        <v/>
      </c>
      <c r="BB485" s="11" t="str">
        <f>IFERROR(IF(AW485="","",VLOOKUP(AW485,SUSS!R:S,2,FALSE)),AY485*SUSS!$M$2)</f>
        <v/>
      </c>
      <c r="BC485" s="11" t="str">
        <f t="shared" si="177"/>
        <v/>
      </c>
    </row>
    <row r="486" spans="29:55" hidden="1"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/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29:55" hidden="1"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/>
      </c>
      <c r="AU487" s="11" t="str">
        <f t="shared" si="192"/>
        <v/>
      </c>
      <c r="AV487" s="11" t="str">
        <f t="shared" si="193"/>
        <v/>
      </c>
      <c r="AW487" s="11" t="str">
        <f t="shared" si="194"/>
        <v/>
      </c>
      <c r="AX487" s="11" t="str">
        <f t="shared" si="195"/>
        <v/>
      </c>
      <c r="AY487" s="11" t="str">
        <f t="shared" si="176"/>
        <v/>
      </c>
      <c r="AZ487" s="11" t="str">
        <f t="shared" si="196"/>
        <v/>
      </c>
      <c r="BA487" s="11" t="str">
        <f t="shared" si="178"/>
        <v/>
      </c>
      <c r="BB487" s="11" t="str">
        <f>IFERROR(IF(AW487="","",VLOOKUP(AW487,SUSS!R:S,2,FALSE)),AY487*SUSS!$M$2)</f>
        <v/>
      </c>
      <c r="BC487" s="11" t="str">
        <f t="shared" si="177"/>
        <v/>
      </c>
    </row>
    <row r="488" spans="29:55" hidden="1"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/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29:55" hidden="1"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/>
      </c>
      <c r="AU489" s="11" t="str">
        <f t="shared" si="192"/>
        <v/>
      </c>
      <c r="AV489" s="11" t="str">
        <f t="shared" si="193"/>
        <v/>
      </c>
      <c r="AW489" s="11" t="str">
        <f t="shared" si="194"/>
        <v/>
      </c>
      <c r="AX489" s="11" t="str">
        <f t="shared" si="195"/>
        <v/>
      </c>
      <c r="AY489" s="11" t="str">
        <f t="shared" si="176"/>
        <v/>
      </c>
      <c r="AZ489" s="11" t="str">
        <f t="shared" si="196"/>
        <v/>
      </c>
      <c r="BA489" s="11" t="str">
        <f t="shared" si="178"/>
        <v/>
      </c>
      <c r="BB489" s="11" t="str">
        <f>IFERROR(IF(AW489="","",VLOOKUP(AW489,SUSS!R:S,2,FALSE)),AY489*SUSS!$M$2)</f>
        <v/>
      </c>
      <c r="BC489" s="11" t="str">
        <f t="shared" si="177"/>
        <v/>
      </c>
    </row>
    <row r="490" spans="29:55" hidden="1"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/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29:55" hidden="1"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/>
      </c>
      <c r="AU491" s="11" t="str">
        <f t="shared" si="192"/>
        <v/>
      </c>
      <c r="AV491" s="11" t="str">
        <f t="shared" si="193"/>
        <v/>
      </c>
      <c r="AW491" s="11" t="str">
        <f t="shared" si="194"/>
        <v/>
      </c>
      <c r="AX491" s="11" t="str">
        <f t="shared" si="195"/>
        <v/>
      </c>
      <c r="AY491" s="11" t="str">
        <f t="shared" si="176"/>
        <v/>
      </c>
      <c r="AZ491" s="11" t="str">
        <f t="shared" si="196"/>
        <v/>
      </c>
      <c r="BA491" s="11" t="str">
        <f t="shared" si="178"/>
        <v/>
      </c>
      <c r="BB491" s="11" t="str">
        <f>IFERROR(IF(AW491="","",VLOOKUP(AW491,SUSS!R:S,2,FALSE)),AY491*SUSS!$M$2)</f>
        <v/>
      </c>
      <c r="BC491" s="11" t="str">
        <f t="shared" si="177"/>
        <v/>
      </c>
    </row>
    <row r="492" spans="29:55" hidden="1"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/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29:55" hidden="1"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/>
      </c>
      <c r="AU493" s="11" t="str">
        <f t="shared" si="192"/>
        <v/>
      </c>
      <c r="AV493" s="11" t="str">
        <f t="shared" si="193"/>
        <v/>
      </c>
      <c r="AW493" s="11" t="str">
        <f t="shared" si="194"/>
        <v/>
      </c>
      <c r="AX493" s="11" t="str">
        <f t="shared" si="195"/>
        <v/>
      </c>
      <c r="AY493" s="11" t="str">
        <f t="shared" si="176"/>
        <v/>
      </c>
      <c r="AZ493" s="11" t="str">
        <f t="shared" si="196"/>
        <v/>
      </c>
      <c r="BA493" s="11" t="str">
        <f t="shared" si="178"/>
        <v/>
      </c>
      <c r="BB493" s="11" t="str">
        <f>IFERROR(IF(AW493="","",VLOOKUP(AW493,SUSS!R:S,2,FALSE)),AY493*SUSS!$M$2)</f>
        <v/>
      </c>
      <c r="BC493" s="11" t="str">
        <f t="shared" si="177"/>
        <v/>
      </c>
    </row>
    <row r="494" spans="29:55" hidden="1"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/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29:55" hidden="1"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/>
      </c>
      <c r="AU495" s="11" t="str">
        <f t="shared" si="192"/>
        <v/>
      </c>
      <c r="AV495" s="11" t="str">
        <f t="shared" si="193"/>
        <v/>
      </c>
      <c r="AW495" s="11" t="str">
        <f t="shared" si="194"/>
        <v/>
      </c>
      <c r="AX495" s="11" t="str">
        <f t="shared" si="195"/>
        <v/>
      </c>
      <c r="AY495" s="11" t="str">
        <f t="shared" si="176"/>
        <v/>
      </c>
      <c r="AZ495" s="11" t="str">
        <f t="shared" si="196"/>
        <v/>
      </c>
      <c r="BA495" s="11" t="str">
        <f t="shared" si="178"/>
        <v/>
      </c>
      <c r="BB495" s="11" t="str">
        <f>IFERROR(IF(AW495="","",VLOOKUP(AW495,SUSS!R:S,2,FALSE)),AY495*SUSS!$M$2)</f>
        <v/>
      </c>
      <c r="BC495" s="11" t="str">
        <f t="shared" si="177"/>
        <v/>
      </c>
    </row>
    <row r="496" spans="29:55" hidden="1"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/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29:55" hidden="1"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/>
      </c>
      <c r="AU497" s="11" t="str">
        <f t="shared" si="192"/>
        <v/>
      </c>
      <c r="AV497" s="11" t="str">
        <f t="shared" si="193"/>
        <v/>
      </c>
      <c r="AW497" s="11" t="str">
        <f t="shared" si="194"/>
        <v/>
      </c>
      <c r="AX497" s="11" t="str">
        <f t="shared" si="195"/>
        <v/>
      </c>
      <c r="AY497" s="11" t="str">
        <f t="shared" si="176"/>
        <v/>
      </c>
      <c r="AZ497" s="11" t="str">
        <f t="shared" si="196"/>
        <v/>
      </c>
      <c r="BA497" s="11" t="str">
        <f t="shared" si="178"/>
        <v/>
      </c>
      <c r="BB497" s="11" t="str">
        <f>IFERROR(IF(AW497="","",VLOOKUP(AW497,SUSS!R:S,2,FALSE)),AY497*SUSS!$M$2)</f>
        <v/>
      </c>
      <c r="BC497" s="11" t="str">
        <f t="shared" si="177"/>
        <v/>
      </c>
    </row>
    <row r="498" spans="29:55" hidden="1"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/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29:55" hidden="1"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/>
      </c>
      <c r="AU499" s="11" t="str">
        <f t="shared" si="192"/>
        <v/>
      </c>
      <c r="AV499" s="11" t="str">
        <f t="shared" si="193"/>
        <v/>
      </c>
      <c r="AW499" s="11" t="str">
        <f t="shared" si="194"/>
        <v/>
      </c>
      <c r="AX499" s="11" t="str">
        <f t="shared" si="195"/>
        <v/>
      </c>
      <c r="AY499" s="11" t="str">
        <f t="shared" si="176"/>
        <v/>
      </c>
      <c r="AZ499" s="11" t="str">
        <f t="shared" si="196"/>
        <v/>
      </c>
      <c r="BA499" s="11" t="str">
        <f t="shared" si="178"/>
        <v/>
      </c>
      <c r="BB499" s="11" t="str">
        <f>IFERROR(IF(AW499="","",VLOOKUP(AW499,SUSS!R:S,2,FALSE)),AY499*SUSS!$M$2)</f>
        <v/>
      </c>
      <c r="BC499" s="11" t="str">
        <f t="shared" si="177"/>
        <v/>
      </c>
    </row>
    <row r="500" spans="29:55" hidden="1"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/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29:55" hidden="1"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/>
      </c>
      <c r="AU501" s="11" t="str">
        <f t="shared" si="192"/>
        <v/>
      </c>
      <c r="AV501" s="11" t="str">
        <f t="shared" si="193"/>
        <v/>
      </c>
      <c r="AW501" s="11" t="str">
        <f t="shared" si="194"/>
        <v/>
      </c>
      <c r="AX501" s="11" t="str">
        <f t="shared" si="195"/>
        <v/>
      </c>
      <c r="AY501" s="11" t="str">
        <f t="shared" si="176"/>
        <v/>
      </c>
      <c r="AZ501" s="11" t="str">
        <f t="shared" si="196"/>
        <v/>
      </c>
      <c r="BA501" s="11" t="str">
        <f t="shared" si="178"/>
        <v/>
      </c>
      <c r="BB501" s="11" t="str">
        <f>IFERROR(IF(AW501="","",VLOOKUP(AW501,SUSS!R:S,2,FALSE)),AY501*SUSS!$M$2)</f>
        <v/>
      </c>
      <c r="BC501" s="11" t="str">
        <f t="shared" si="177"/>
        <v/>
      </c>
    </row>
    <row r="502" spans="29:55" hidden="1"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/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29:55" hidden="1"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/>
      </c>
      <c r="AU503" s="11" t="str">
        <f t="shared" si="192"/>
        <v/>
      </c>
      <c r="AV503" s="11" t="str">
        <f t="shared" si="193"/>
        <v/>
      </c>
      <c r="AW503" s="11" t="str">
        <f t="shared" si="194"/>
        <v/>
      </c>
      <c r="AX503" s="11" t="str">
        <f t="shared" si="195"/>
        <v/>
      </c>
      <c r="AY503" s="11" t="str">
        <f t="shared" si="176"/>
        <v/>
      </c>
      <c r="AZ503" s="11" t="str">
        <f t="shared" si="196"/>
        <v/>
      </c>
      <c r="BA503" s="11" t="str">
        <f t="shared" si="178"/>
        <v/>
      </c>
      <c r="BB503" s="11" t="str">
        <f>IFERROR(IF(AW503="","",VLOOKUP(AW503,SUSS!R:S,2,FALSE)),AY503*SUSS!$M$2)</f>
        <v/>
      </c>
      <c r="BC503" s="11" t="str">
        <f t="shared" si="177"/>
        <v/>
      </c>
    </row>
    <row r="504" spans="29:55" hidden="1"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/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29:55" hidden="1"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/>
      </c>
      <c r="AU505" s="11" t="str">
        <f t="shared" si="192"/>
        <v/>
      </c>
      <c r="AV505" s="11" t="str">
        <f t="shared" si="193"/>
        <v/>
      </c>
      <c r="AW505" s="11" t="str">
        <f t="shared" si="194"/>
        <v/>
      </c>
      <c r="AX505" s="11" t="str">
        <f t="shared" si="195"/>
        <v/>
      </c>
      <c r="AY505" s="11" t="str">
        <f t="shared" si="176"/>
        <v/>
      </c>
      <c r="AZ505" s="11" t="str">
        <f t="shared" si="196"/>
        <v/>
      </c>
      <c r="BA505" s="11" t="str">
        <f t="shared" si="178"/>
        <v/>
      </c>
      <c r="BB505" s="11" t="str">
        <f>IFERROR(IF(AW505="","",VLOOKUP(AW505,SUSS!R:S,2,FALSE)),AY505*SUSS!$M$2)</f>
        <v/>
      </c>
      <c r="BC505" s="11" t="str">
        <f t="shared" si="177"/>
        <v/>
      </c>
    </row>
    <row r="506" spans="29:55" hidden="1"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/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29:55" hidden="1"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/>
      </c>
      <c r="AU507" s="11" t="str">
        <f t="shared" si="192"/>
        <v/>
      </c>
      <c r="AV507" s="11" t="str">
        <f t="shared" si="193"/>
        <v/>
      </c>
      <c r="AW507" s="11" t="str">
        <f t="shared" si="194"/>
        <v/>
      </c>
      <c r="AX507" s="11" t="str">
        <f t="shared" si="195"/>
        <v/>
      </c>
      <c r="AY507" s="11" t="str">
        <f t="shared" si="176"/>
        <v/>
      </c>
      <c r="AZ507" s="11" t="str">
        <f t="shared" si="196"/>
        <v/>
      </c>
      <c r="BA507" s="11" t="str">
        <f t="shared" si="178"/>
        <v/>
      </c>
      <c r="BB507" s="11" t="str">
        <f>IFERROR(IF(AW507="","",VLOOKUP(AW507,SUSS!R:S,2,FALSE)),AY507*SUSS!$M$2)</f>
        <v/>
      </c>
      <c r="BC507" s="11" t="str">
        <f t="shared" si="177"/>
        <v/>
      </c>
    </row>
    <row r="508" spans="29:55" hidden="1"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/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29:55" hidden="1"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/>
      </c>
      <c r="AU509" s="11" t="str">
        <f t="shared" si="192"/>
        <v/>
      </c>
      <c r="AV509" s="11" t="str">
        <f t="shared" si="193"/>
        <v/>
      </c>
      <c r="AW509" s="11" t="str">
        <f t="shared" si="194"/>
        <v/>
      </c>
      <c r="AX509" s="11" t="str">
        <f t="shared" si="195"/>
        <v/>
      </c>
      <c r="AY509" s="11" t="str">
        <f t="shared" si="176"/>
        <v/>
      </c>
      <c r="AZ509" s="11" t="str">
        <f t="shared" si="196"/>
        <v/>
      </c>
      <c r="BA509" s="11" t="str">
        <f t="shared" si="178"/>
        <v/>
      </c>
      <c r="BB509" s="11" t="str">
        <f>IFERROR(IF(AW509="","",VLOOKUP(AW509,SUSS!R:S,2,FALSE)),AY509*SUSS!$M$2)</f>
        <v/>
      </c>
      <c r="BC509" s="11" t="str">
        <f t="shared" si="177"/>
        <v/>
      </c>
    </row>
    <row r="510" spans="29:55" hidden="1"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/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29:55" hidden="1"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/>
      </c>
      <c r="AU511" s="11" t="str">
        <f t="shared" si="192"/>
        <v/>
      </c>
      <c r="AV511" s="11" t="str">
        <f t="shared" si="193"/>
        <v/>
      </c>
      <c r="AW511" s="11" t="str">
        <f t="shared" si="194"/>
        <v/>
      </c>
      <c r="AX511" s="11" t="str">
        <f t="shared" si="195"/>
        <v/>
      </c>
      <c r="AY511" s="11" t="str">
        <f t="shared" si="176"/>
        <v/>
      </c>
      <c r="AZ511" s="11" t="str">
        <f t="shared" si="196"/>
        <v/>
      </c>
      <c r="BA511" s="11" t="str">
        <f t="shared" si="178"/>
        <v/>
      </c>
      <c r="BB511" s="11" t="str">
        <f>IFERROR(IF(AW511="","",VLOOKUP(AW511,SUSS!R:S,2,FALSE)),AY511*SUSS!$M$2)</f>
        <v/>
      </c>
      <c r="BC511" s="11" t="str">
        <f t="shared" si="177"/>
        <v/>
      </c>
    </row>
    <row r="512" spans="29:55" hidden="1"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/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29:55" hidden="1"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/>
      </c>
      <c r="AU513" s="11" t="str">
        <f t="shared" si="192"/>
        <v/>
      </c>
      <c r="AV513" s="11" t="str">
        <f t="shared" si="193"/>
        <v/>
      </c>
      <c r="AW513" s="11" t="str">
        <f t="shared" si="194"/>
        <v/>
      </c>
      <c r="AX513" s="11" t="str">
        <f t="shared" si="195"/>
        <v/>
      </c>
      <c r="AY513" s="11" t="str">
        <f t="shared" si="176"/>
        <v/>
      </c>
      <c r="AZ513" s="11" t="str">
        <f t="shared" si="196"/>
        <v/>
      </c>
      <c r="BA513" s="11" t="str">
        <f t="shared" si="178"/>
        <v/>
      </c>
      <c r="BB513" s="11" t="str">
        <f>IFERROR(IF(AW513="","",VLOOKUP(AW513,SUSS!R:S,2,FALSE)),AY513*SUSS!$M$2)</f>
        <v/>
      </c>
      <c r="BC513" s="11" t="str">
        <f t="shared" si="177"/>
        <v/>
      </c>
    </row>
    <row r="514" spans="29:55" hidden="1"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/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29:55" hidden="1"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/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29:55" hidden="1"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/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29:55" hidden="1"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/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29:55" hidden="1"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/>
      </c>
      <c r="AU518" s="11" t="str">
        <f t="shared" si="192"/>
        <v/>
      </c>
      <c r="AV518" s="11" t="str">
        <f t="shared" si="193"/>
        <v/>
      </c>
      <c r="AW518" s="11" t="str">
        <f t="shared" si="194"/>
        <v/>
      </c>
      <c r="AX518" s="11" t="str">
        <f t="shared" si="195"/>
        <v/>
      </c>
      <c r="AY518" s="11" t="str">
        <f t="shared" si="197"/>
        <v/>
      </c>
      <c r="AZ518" s="11" t="str">
        <f t="shared" si="196"/>
        <v/>
      </c>
      <c r="BA518" s="11" t="str">
        <f t="shared" si="178"/>
        <v/>
      </c>
      <c r="BB518" s="11" t="str">
        <f>IFERROR(IF(AW518="","",VLOOKUP(AW518,SUSS!R:S,2,FALSE)),AY518*SUSS!$M$2)</f>
        <v/>
      </c>
      <c r="BC518" s="11" t="str">
        <f t="shared" si="198"/>
        <v/>
      </c>
    </row>
    <row r="519" spans="29:55" hidden="1"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/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29:55" hidden="1"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/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29:55" hidden="1"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/>
      </c>
      <c r="AU521" s="11" t="str">
        <f t="shared" si="192"/>
        <v/>
      </c>
      <c r="AV521" s="11" t="str">
        <f t="shared" si="193"/>
        <v/>
      </c>
      <c r="AW521" s="11" t="str">
        <f t="shared" si="194"/>
        <v/>
      </c>
      <c r="AX521" s="11" t="str">
        <f t="shared" si="195"/>
        <v/>
      </c>
      <c r="AY521" s="11" t="str">
        <f t="shared" si="197"/>
        <v/>
      </c>
      <c r="AZ521" s="11" t="str">
        <f t="shared" si="196"/>
        <v/>
      </c>
      <c r="BA521" s="11" t="str">
        <f t="shared" si="199"/>
        <v/>
      </c>
      <c r="BB521" s="11" t="str">
        <f>IFERROR(IF(AW521="","",VLOOKUP(AW521,SUSS!R:S,2,FALSE)),AY521*SUSS!$M$2)</f>
        <v/>
      </c>
      <c r="BC521" s="11" t="str">
        <f t="shared" si="198"/>
        <v/>
      </c>
    </row>
    <row r="522" spans="29:55" hidden="1"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/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29:55" hidden="1"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/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29:55" hidden="1"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/>
      </c>
      <c r="AU524" s="11" t="str">
        <f t="shared" si="192"/>
        <v/>
      </c>
      <c r="AV524" s="11" t="str">
        <f t="shared" si="193"/>
        <v/>
      </c>
      <c r="AW524" s="11" t="str">
        <f t="shared" si="194"/>
        <v/>
      </c>
      <c r="AX524" s="11" t="str">
        <f t="shared" si="195"/>
        <v/>
      </c>
      <c r="AY524" s="11" t="str">
        <f t="shared" si="197"/>
        <v/>
      </c>
      <c r="AZ524" s="11" t="str">
        <f t="shared" si="196"/>
        <v/>
      </c>
      <c r="BA524" s="11" t="str">
        <f t="shared" si="199"/>
        <v/>
      </c>
      <c r="BB524" s="11" t="str">
        <f>IFERROR(IF(AW524="","",VLOOKUP(AW524,SUSS!R:S,2,FALSE)),AY524*SUSS!$M$2)</f>
        <v/>
      </c>
      <c r="BC524" s="11" t="str">
        <f t="shared" si="198"/>
        <v/>
      </c>
    </row>
    <row r="525" spans="29:55" hidden="1"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/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29:55" hidden="1"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/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29:55" hidden="1"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/>
      </c>
      <c r="AU527" s="11" t="str">
        <f t="shared" si="192"/>
        <v/>
      </c>
      <c r="AV527" s="11" t="str">
        <f t="shared" si="193"/>
        <v/>
      </c>
      <c r="AW527" s="11" t="str">
        <f t="shared" si="194"/>
        <v/>
      </c>
      <c r="AX527" s="11" t="str">
        <f t="shared" si="195"/>
        <v/>
      </c>
      <c r="AY527" s="11" t="str">
        <f t="shared" si="197"/>
        <v/>
      </c>
      <c r="AZ527" s="11" t="str">
        <f t="shared" si="196"/>
        <v/>
      </c>
      <c r="BA527" s="11" t="str">
        <f t="shared" si="199"/>
        <v/>
      </c>
      <c r="BB527" s="11" t="str">
        <f>IFERROR(IF(AW527="","",VLOOKUP(AW527,SUSS!R:S,2,FALSE)),AY527*SUSS!$M$2)</f>
        <v/>
      </c>
      <c r="BC527" s="11" t="str">
        <f t="shared" si="198"/>
        <v/>
      </c>
    </row>
    <row r="528" spans="29:55" hidden="1"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/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29:55" hidden="1"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/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29:55" hidden="1"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/>
      </c>
      <c r="AU530" s="11" t="str">
        <f t="shared" si="192"/>
        <v/>
      </c>
      <c r="AV530" s="11" t="str">
        <f t="shared" si="193"/>
        <v/>
      </c>
      <c r="AW530" s="11" t="str">
        <f t="shared" si="194"/>
        <v/>
      </c>
      <c r="AX530" s="11" t="str">
        <f t="shared" si="195"/>
        <v/>
      </c>
      <c r="AY530" s="11" t="str">
        <f t="shared" si="197"/>
        <v/>
      </c>
      <c r="AZ530" s="11" t="str">
        <f t="shared" si="196"/>
        <v/>
      </c>
      <c r="BA530" s="11" t="str">
        <f t="shared" si="199"/>
        <v/>
      </c>
      <c r="BB530" s="11" t="str">
        <f>IFERROR(IF(AW530="","",VLOOKUP(AW530,SUSS!R:S,2,FALSE)),AY530*SUSS!$M$2)</f>
        <v/>
      </c>
      <c r="BC530" s="11" t="str">
        <f t="shared" si="198"/>
        <v/>
      </c>
    </row>
    <row r="531" spans="29:55" hidden="1"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/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29:55" hidden="1"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/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29:55" hidden="1"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/>
      </c>
      <c r="AU533" s="11" t="str">
        <f t="shared" si="192"/>
        <v/>
      </c>
      <c r="AV533" s="11" t="str">
        <f t="shared" si="193"/>
        <v/>
      </c>
      <c r="AW533" s="11" t="str">
        <f t="shared" si="194"/>
        <v/>
      </c>
      <c r="AX533" s="11" t="str">
        <f t="shared" si="195"/>
        <v/>
      </c>
      <c r="AY533" s="11" t="str">
        <f t="shared" si="197"/>
        <v/>
      </c>
      <c r="AZ533" s="11" t="str">
        <f t="shared" si="196"/>
        <v/>
      </c>
      <c r="BA533" s="11" t="str">
        <f t="shared" si="199"/>
        <v/>
      </c>
      <c r="BB533" s="11" t="str">
        <f>IFERROR(IF(AW533="","",VLOOKUP(AW533,SUSS!R:S,2,FALSE)),AY533*SUSS!$M$2)</f>
        <v/>
      </c>
      <c r="BC533" s="11" t="str">
        <f t="shared" si="198"/>
        <v/>
      </c>
    </row>
    <row r="534" spans="29:55" hidden="1"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/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29:55" hidden="1"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/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29:55" hidden="1"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/>
      </c>
      <c r="AU536" s="11" t="str">
        <f t="shared" si="192"/>
        <v/>
      </c>
      <c r="AV536" s="11" t="str">
        <f t="shared" si="193"/>
        <v/>
      </c>
      <c r="AW536" s="11" t="str">
        <f t="shared" si="194"/>
        <v/>
      </c>
      <c r="AX536" s="11" t="str">
        <f t="shared" si="195"/>
        <v/>
      </c>
      <c r="AY536" s="11" t="str">
        <f t="shared" si="197"/>
        <v/>
      </c>
      <c r="AZ536" s="11" t="str">
        <f t="shared" si="196"/>
        <v/>
      </c>
      <c r="BA536" s="11" t="str">
        <f t="shared" si="199"/>
        <v/>
      </c>
      <c r="BB536" s="11" t="str">
        <f>IFERROR(IF(AW536="","",VLOOKUP(AW536,SUSS!R:S,2,FALSE)),AY536*SUSS!$M$2)</f>
        <v/>
      </c>
      <c r="BC536" s="11" t="str">
        <f t="shared" si="198"/>
        <v/>
      </c>
    </row>
    <row r="537" spans="29:55" hidden="1"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/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29:55" hidden="1"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/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29:55" hidden="1"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/>
      </c>
      <c r="AU539" s="11" t="str">
        <f t="shared" si="192"/>
        <v/>
      </c>
      <c r="AV539" s="11" t="str">
        <f t="shared" si="193"/>
        <v/>
      </c>
      <c r="AW539" s="11" t="str">
        <f t="shared" si="194"/>
        <v/>
      </c>
      <c r="AX539" s="11" t="str">
        <f t="shared" si="195"/>
        <v/>
      </c>
      <c r="AY539" s="11" t="str">
        <f t="shared" si="197"/>
        <v/>
      </c>
      <c r="AZ539" s="11" t="str">
        <f t="shared" si="196"/>
        <v/>
      </c>
      <c r="BA539" s="11" t="str">
        <f t="shared" si="199"/>
        <v/>
      </c>
      <c r="BB539" s="11" t="str">
        <f>IFERROR(IF(AW539="","",VLOOKUP(AW539,SUSS!R:S,2,FALSE)),AY539*SUSS!$M$2)</f>
        <v/>
      </c>
      <c r="BC539" s="11" t="str">
        <f t="shared" si="198"/>
        <v/>
      </c>
    </row>
    <row r="540" spans="29:55" hidden="1"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/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29:55" hidden="1"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/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29:55" hidden="1"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/>
      </c>
      <c r="AU542" s="11" t="str">
        <f t="shared" ref="AU542:AU605" si="213">IF($Q542=$AD$1,O542,"")</f>
        <v/>
      </c>
      <c r="AV542" s="11" t="str">
        <f t="shared" ref="AV542:AV605" si="214">IF($Q542=$AD$1,P542,"")</f>
        <v/>
      </c>
      <c r="AW542" s="11" t="str">
        <f t="shared" ref="AW542:AW605" si="215">IF($Q542=$AD$1,T542,"")</f>
        <v/>
      </c>
      <c r="AX542" s="11" t="str">
        <f t="shared" ref="AX542:AX605" si="216">IF(AW542&lt;&gt;"",AW542&amp;" "&amp;$AD$1,"")</f>
        <v/>
      </c>
      <c r="AY542" s="11" t="str">
        <f t="shared" si="197"/>
        <v/>
      </c>
      <c r="AZ542" s="11" t="str">
        <f t="shared" ref="AZ542:AZ605" si="217">IF(AY542="","",AV542/AY542)</f>
        <v/>
      </c>
      <c r="BA542" s="11" t="str">
        <f t="shared" si="199"/>
        <v/>
      </c>
      <c r="BB542" s="11" t="str">
        <f>IFERROR(IF(AW542="","",VLOOKUP(AW542,SUSS!R:S,2,FALSE)),AY542*SUSS!$M$2)</f>
        <v/>
      </c>
      <c r="BC542" s="11" t="str">
        <f t="shared" si="198"/>
        <v/>
      </c>
    </row>
    <row r="543" spans="29:55" hidden="1"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/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29:55" hidden="1"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/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29:55" hidden="1"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/>
      </c>
      <c r="AU545" s="11" t="str">
        <f t="shared" si="213"/>
        <v/>
      </c>
      <c r="AV545" s="11" t="str">
        <f t="shared" si="214"/>
        <v/>
      </c>
      <c r="AW545" s="11" t="str">
        <f t="shared" si="215"/>
        <v/>
      </c>
      <c r="AX545" s="11" t="str">
        <f t="shared" si="216"/>
        <v/>
      </c>
      <c r="AY545" s="11" t="str">
        <f t="shared" si="197"/>
        <v/>
      </c>
      <c r="AZ545" s="11" t="str">
        <f t="shared" si="217"/>
        <v/>
      </c>
      <c r="BA545" s="11" t="str">
        <f t="shared" si="199"/>
        <v/>
      </c>
      <c r="BB545" s="11" t="str">
        <f>IFERROR(IF(AW545="","",VLOOKUP(AW545,SUSS!R:S,2,FALSE)),AY545*SUSS!$M$2)</f>
        <v/>
      </c>
      <c r="BC545" s="11" t="str">
        <f t="shared" si="198"/>
        <v/>
      </c>
    </row>
    <row r="546" spans="29:55" hidden="1"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/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29:55" hidden="1"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/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29:55" hidden="1"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/>
      </c>
      <c r="AU548" s="11" t="str">
        <f t="shared" si="213"/>
        <v/>
      </c>
      <c r="AV548" s="11" t="str">
        <f t="shared" si="214"/>
        <v/>
      </c>
      <c r="AW548" s="11" t="str">
        <f t="shared" si="215"/>
        <v/>
      </c>
      <c r="AX548" s="11" t="str">
        <f t="shared" si="216"/>
        <v/>
      </c>
      <c r="AY548" s="11" t="str">
        <f t="shared" si="197"/>
        <v/>
      </c>
      <c r="AZ548" s="11" t="str">
        <f t="shared" si="217"/>
        <v/>
      </c>
      <c r="BA548" s="11" t="str">
        <f t="shared" si="199"/>
        <v/>
      </c>
      <c r="BB548" s="11" t="str">
        <f>IFERROR(IF(AW548="","",VLOOKUP(AW548,SUSS!R:S,2,FALSE)),AY548*SUSS!$M$2)</f>
        <v/>
      </c>
      <c r="BC548" s="11" t="str">
        <f t="shared" si="198"/>
        <v/>
      </c>
    </row>
    <row r="549" spans="29:55" hidden="1"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/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29:55" hidden="1"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/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29:55" hidden="1"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/>
      </c>
      <c r="AU551" s="11" t="str">
        <f t="shared" si="213"/>
        <v/>
      </c>
      <c r="AV551" s="11" t="str">
        <f t="shared" si="214"/>
        <v/>
      </c>
      <c r="AW551" s="11" t="str">
        <f t="shared" si="215"/>
        <v/>
      </c>
      <c r="AX551" s="11" t="str">
        <f t="shared" si="216"/>
        <v/>
      </c>
      <c r="AY551" s="11" t="str">
        <f t="shared" si="197"/>
        <v/>
      </c>
      <c r="AZ551" s="11" t="str">
        <f t="shared" si="217"/>
        <v/>
      </c>
      <c r="BA551" s="11" t="str">
        <f t="shared" si="199"/>
        <v/>
      </c>
      <c r="BB551" s="11" t="str">
        <f>IFERROR(IF(AW551="","",VLOOKUP(AW551,SUSS!R:S,2,FALSE)),AY551*SUSS!$M$2)</f>
        <v/>
      </c>
      <c r="BC551" s="11" t="str">
        <f t="shared" si="198"/>
        <v/>
      </c>
    </row>
    <row r="552" spans="29:55" hidden="1"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/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29:55" hidden="1"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/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29:55" hidden="1"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/>
      </c>
      <c r="AU554" s="11" t="str">
        <f t="shared" si="213"/>
        <v/>
      </c>
      <c r="AV554" s="11" t="str">
        <f t="shared" si="214"/>
        <v/>
      </c>
      <c r="AW554" s="11" t="str">
        <f t="shared" si="215"/>
        <v/>
      </c>
      <c r="AX554" s="11" t="str">
        <f t="shared" si="216"/>
        <v/>
      </c>
      <c r="AY554" s="11" t="str">
        <f t="shared" si="197"/>
        <v/>
      </c>
      <c r="AZ554" s="11" t="str">
        <f t="shared" si="217"/>
        <v/>
      </c>
      <c r="BA554" s="11" t="str">
        <f t="shared" si="199"/>
        <v/>
      </c>
      <c r="BB554" s="11" t="str">
        <f>IFERROR(IF(AW554="","",VLOOKUP(AW554,SUSS!R:S,2,FALSE)),AY554*SUSS!$M$2)</f>
        <v/>
      </c>
      <c r="BC554" s="11" t="str">
        <f t="shared" si="198"/>
        <v/>
      </c>
    </row>
    <row r="555" spans="29:55" hidden="1"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/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29:55" hidden="1"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/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29:55" hidden="1"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/>
      </c>
      <c r="AU557" s="11" t="str">
        <f t="shared" si="213"/>
        <v/>
      </c>
      <c r="AV557" s="11" t="str">
        <f t="shared" si="214"/>
        <v/>
      </c>
      <c r="AW557" s="11" t="str">
        <f t="shared" si="215"/>
        <v/>
      </c>
      <c r="AX557" s="11" t="str">
        <f t="shared" si="216"/>
        <v/>
      </c>
      <c r="AY557" s="11" t="str">
        <f t="shared" si="197"/>
        <v/>
      </c>
      <c r="AZ557" s="11" t="str">
        <f t="shared" si="217"/>
        <v/>
      </c>
      <c r="BA557" s="11" t="str">
        <f t="shared" si="199"/>
        <v/>
      </c>
      <c r="BB557" s="11" t="str">
        <f>IFERROR(IF(AW557="","",VLOOKUP(AW557,SUSS!R:S,2,FALSE)),AY557*SUSS!$M$2)</f>
        <v/>
      </c>
      <c r="BC557" s="11" t="str">
        <f t="shared" si="198"/>
        <v/>
      </c>
    </row>
    <row r="558" spans="29:55" hidden="1"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/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29:55" hidden="1"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/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29:55" hidden="1"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/>
      </c>
      <c r="AU560" s="11" t="str">
        <f t="shared" si="213"/>
        <v/>
      </c>
      <c r="AV560" s="11" t="str">
        <f t="shared" si="214"/>
        <v/>
      </c>
      <c r="AW560" s="11" t="str">
        <f t="shared" si="215"/>
        <v/>
      </c>
      <c r="AX560" s="11" t="str">
        <f t="shared" si="216"/>
        <v/>
      </c>
      <c r="AY560" s="11" t="str">
        <f t="shared" si="197"/>
        <v/>
      </c>
      <c r="AZ560" s="11" t="str">
        <f t="shared" si="217"/>
        <v/>
      </c>
      <c r="BA560" s="11" t="str">
        <f t="shared" si="199"/>
        <v/>
      </c>
      <c r="BB560" s="11" t="str">
        <f>IFERROR(IF(AW560="","",VLOOKUP(AW560,SUSS!R:S,2,FALSE)),AY560*SUSS!$M$2)</f>
        <v/>
      </c>
      <c r="BC560" s="11" t="str">
        <f t="shared" si="198"/>
        <v/>
      </c>
    </row>
    <row r="561" spans="29:55" hidden="1"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/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29:55" hidden="1"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/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29:55" hidden="1"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/>
      </c>
      <c r="AU563" s="11" t="str">
        <f t="shared" si="213"/>
        <v/>
      </c>
      <c r="AV563" s="11" t="str">
        <f t="shared" si="214"/>
        <v/>
      </c>
      <c r="AW563" s="11" t="str">
        <f t="shared" si="215"/>
        <v/>
      </c>
      <c r="AX563" s="11" t="str">
        <f t="shared" si="216"/>
        <v/>
      </c>
      <c r="AY563" s="11" t="str">
        <f t="shared" si="197"/>
        <v/>
      </c>
      <c r="AZ563" s="11" t="str">
        <f t="shared" si="217"/>
        <v/>
      </c>
      <c r="BA563" s="11" t="str">
        <f t="shared" si="199"/>
        <v/>
      </c>
      <c r="BB563" s="11" t="str">
        <f>IFERROR(IF(AW563="","",VLOOKUP(AW563,SUSS!R:S,2,FALSE)),AY563*SUSS!$M$2)</f>
        <v/>
      </c>
      <c r="BC563" s="11" t="str">
        <f t="shared" si="198"/>
        <v/>
      </c>
    </row>
    <row r="564" spans="29:55" hidden="1"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/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29:55" hidden="1"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/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29:55" hidden="1"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/>
      </c>
      <c r="AU566" s="11" t="str">
        <f t="shared" si="213"/>
        <v/>
      </c>
      <c r="AV566" s="11" t="str">
        <f t="shared" si="214"/>
        <v/>
      </c>
      <c r="AW566" s="11" t="str">
        <f t="shared" si="215"/>
        <v/>
      </c>
      <c r="AX566" s="11" t="str">
        <f t="shared" si="216"/>
        <v/>
      </c>
      <c r="AY566" s="11" t="str">
        <f t="shared" si="197"/>
        <v/>
      </c>
      <c r="AZ566" s="11" t="str">
        <f t="shared" si="217"/>
        <v/>
      </c>
      <c r="BA566" s="11" t="str">
        <f t="shared" si="199"/>
        <v/>
      </c>
      <c r="BB566" s="11" t="str">
        <f>IFERROR(IF(AW566="","",VLOOKUP(AW566,SUSS!R:S,2,FALSE)),AY566*SUSS!$M$2)</f>
        <v/>
      </c>
      <c r="BC566" s="11" t="str">
        <f t="shared" si="198"/>
        <v/>
      </c>
    </row>
    <row r="567" spans="29:55" hidden="1"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/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29:55" hidden="1"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/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29:55" hidden="1"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/>
      </c>
      <c r="AU569" s="11" t="str">
        <f t="shared" si="213"/>
        <v/>
      </c>
      <c r="AV569" s="11" t="str">
        <f t="shared" si="214"/>
        <v/>
      </c>
      <c r="AW569" s="11" t="str">
        <f t="shared" si="215"/>
        <v/>
      </c>
      <c r="AX569" s="11" t="str">
        <f t="shared" si="216"/>
        <v/>
      </c>
      <c r="AY569" s="11" t="str">
        <f t="shared" si="197"/>
        <v/>
      </c>
      <c r="AZ569" s="11" t="str">
        <f t="shared" si="217"/>
        <v/>
      </c>
      <c r="BA569" s="11" t="str">
        <f t="shared" si="199"/>
        <v/>
      </c>
      <c r="BB569" s="11" t="str">
        <f>IFERROR(IF(AW569="","",VLOOKUP(AW569,SUSS!R:S,2,FALSE)),AY569*SUSS!$M$2)</f>
        <v/>
      </c>
      <c r="BC569" s="11" t="str">
        <f t="shared" si="198"/>
        <v/>
      </c>
    </row>
    <row r="570" spans="29:55" hidden="1"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/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29:55" hidden="1"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/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29:55" hidden="1"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/>
      </c>
      <c r="AU572" s="11" t="str">
        <f t="shared" si="213"/>
        <v/>
      </c>
      <c r="AV572" s="11" t="str">
        <f t="shared" si="214"/>
        <v/>
      </c>
      <c r="AW572" s="11" t="str">
        <f t="shared" si="215"/>
        <v/>
      </c>
      <c r="AX572" s="11" t="str">
        <f t="shared" si="216"/>
        <v/>
      </c>
      <c r="AY572" s="11" t="str">
        <f t="shared" si="197"/>
        <v/>
      </c>
      <c r="AZ572" s="11" t="str">
        <f t="shared" si="217"/>
        <v/>
      </c>
      <c r="BA572" s="11" t="str">
        <f t="shared" si="199"/>
        <v/>
      </c>
      <c r="BB572" s="11" t="str">
        <f>IFERROR(IF(AW572="","",VLOOKUP(AW572,SUSS!R:S,2,FALSE)),AY572*SUSS!$M$2)</f>
        <v/>
      </c>
      <c r="BC572" s="11" t="str">
        <f t="shared" si="198"/>
        <v/>
      </c>
    </row>
    <row r="573" spans="29:55" hidden="1"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/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29:55" hidden="1"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/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29:55" hidden="1"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/>
      </c>
      <c r="AU575" s="11" t="str">
        <f t="shared" si="213"/>
        <v/>
      </c>
      <c r="AV575" s="11" t="str">
        <f t="shared" si="214"/>
        <v/>
      </c>
      <c r="AW575" s="11" t="str">
        <f t="shared" si="215"/>
        <v/>
      </c>
      <c r="AX575" s="11" t="str">
        <f t="shared" si="216"/>
        <v/>
      </c>
      <c r="AY575" s="11" t="str">
        <f t="shared" si="197"/>
        <v/>
      </c>
      <c r="AZ575" s="11" t="str">
        <f t="shared" si="217"/>
        <v/>
      </c>
      <c r="BA575" s="11" t="str">
        <f t="shared" si="199"/>
        <v/>
      </c>
      <c r="BB575" s="11" t="str">
        <f>IFERROR(IF(AW575="","",VLOOKUP(AW575,SUSS!R:S,2,FALSE)),AY575*SUSS!$M$2)</f>
        <v/>
      </c>
      <c r="BC575" s="11" t="str">
        <f t="shared" si="198"/>
        <v/>
      </c>
    </row>
    <row r="576" spans="29:55" hidden="1"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/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29:55" hidden="1"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/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29:55" hidden="1"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/>
      </c>
      <c r="AU578" s="11" t="str">
        <f t="shared" si="213"/>
        <v/>
      </c>
      <c r="AV578" s="11" t="str">
        <f t="shared" si="214"/>
        <v/>
      </c>
      <c r="AW578" s="11" t="str">
        <f t="shared" si="215"/>
        <v/>
      </c>
      <c r="AX578" s="11" t="str">
        <f t="shared" si="216"/>
        <v/>
      </c>
      <c r="AY578" s="11" t="str">
        <f t="shared" si="197"/>
        <v/>
      </c>
      <c r="AZ578" s="11" t="str">
        <f t="shared" si="217"/>
        <v/>
      </c>
      <c r="BA578" s="11" t="str">
        <f t="shared" si="199"/>
        <v/>
      </c>
      <c r="BB578" s="11" t="str">
        <f>IFERROR(IF(AW578="","",VLOOKUP(AW578,SUSS!R:S,2,FALSE)),AY578*SUSS!$M$2)</f>
        <v/>
      </c>
      <c r="BC578" s="11" t="str">
        <f t="shared" si="198"/>
        <v/>
      </c>
    </row>
    <row r="579" spans="29:55" hidden="1"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/>
      </c>
      <c r="AU579" s="11" t="str">
        <f t="shared" si="213"/>
        <v/>
      </c>
      <c r="AV579" s="11" t="str">
        <f t="shared" si="214"/>
        <v/>
      </c>
      <c r="AW579" s="11" t="str">
        <f t="shared" si="215"/>
        <v/>
      </c>
      <c r="AX579" s="11" t="str">
        <f t="shared" si="216"/>
        <v/>
      </c>
      <c r="AY579" s="11" t="str">
        <f t="shared" si="197"/>
        <v/>
      </c>
      <c r="AZ579" s="11" t="str">
        <f t="shared" si="217"/>
        <v/>
      </c>
      <c r="BA579" s="11" t="str">
        <f t="shared" si="199"/>
        <v/>
      </c>
      <c r="BB579" s="11" t="str">
        <f>IFERROR(IF(AW579="","",VLOOKUP(AW579,SUSS!R:S,2,FALSE)),AY579*SUSS!$M$2)</f>
        <v/>
      </c>
      <c r="BC579" s="11" t="str">
        <f t="shared" si="198"/>
        <v/>
      </c>
    </row>
    <row r="580" spans="29:55" hidden="1"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/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29:55" hidden="1"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/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29:55" hidden="1"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/>
      </c>
      <c r="AU582" s="11" t="str">
        <f t="shared" si="213"/>
        <v/>
      </c>
      <c r="AV582" s="11" t="str">
        <f t="shared" si="214"/>
        <v/>
      </c>
      <c r="AW582" s="11" t="str">
        <f t="shared" si="215"/>
        <v/>
      </c>
      <c r="AX582" s="11" t="str">
        <f t="shared" si="216"/>
        <v/>
      </c>
      <c r="AY582" s="11" t="str">
        <f t="shared" si="218"/>
        <v/>
      </c>
      <c r="AZ582" s="11" t="str">
        <f t="shared" si="217"/>
        <v/>
      </c>
      <c r="BA582" s="11" t="str">
        <f t="shared" si="199"/>
        <v/>
      </c>
      <c r="BB582" s="11" t="str">
        <f>IFERROR(IF(AW582="","",VLOOKUP(AW582,SUSS!R:S,2,FALSE)),AY582*SUSS!$M$2)</f>
        <v/>
      </c>
      <c r="BC582" s="11" t="str">
        <f t="shared" si="219"/>
        <v/>
      </c>
    </row>
    <row r="583" spans="29:55" hidden="1"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/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29:55" hidden="1"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/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29:55" hidden="1"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/>
      </c>
      <c r="AU585" s="11" t="str">
        <f t="shared" si="213"/>
        <v/>
      </c>
      <c r="AV585" s="11" t="str">
        <f t="shared" si="214"/>
        <v/>
      </c>
      <c r="AW585" s="11" t="str">
        <f t="shared" si="215"/>
        <v/>
      </c>
      <c r="AX585" s="11" t="str">
        <f t="shared" si="216"/>
        <v/>
      </c>
      <c r="AY585" s="11" t="str">
        <f t="shared" si="218"/>
        <v/>
      </c>
      <c r="AZ585" s="11" t="str">
        <f t="shared" si="217"/>
        <v/>
      </c>
      <c r="BA585" s="11" t="str">
        <f t="shared" si="220"/>
        <v/>
      </c>
      <c r="BB585" s="11" t="str">
        <f>IFERROR(IF(AW585="","",VLOOKUP(AW585,SUSS!R:S,2,FALSE)),AY585*SUSS!$M$2)</f>
        <v/>
      </c>
      <c r="BC585" s="11" t="str">
        <f t="shared" si="219"/>
        <v/>
      </c>
    </row>
    <row r="586" spans="29:55" hidden="1"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/>
      </c>
      <c r="AU586" s="11" t="str">
        <f t="shared" si="213"/>
        <v/>
      </c>
      <c r="AV586" s="11" t="str">
        <f t="shared" si="214"/>
        <v/>
      </c>
      <c r="AW586" s="11" t="str">
        <f t="shared" si="215"/>
        <v/>
      </c>
      <c r="AX586" s="11" t="str">
        <f t="shared" si="216"/>
        <v/>
      </c>
      <c r="AY586" s="11" t="str">
        <f t="shared" si="218"/>
        <v/>
      </c>
      <c r="AZ586" s="11" t="str">
        <f t="shared" si="217"/>
        <v/>
      </c>
      <c r="BA586" s="11" t="str">
        <f t="shared" si="220"/>
        <v/>
      </c>
      <c r="BB586" s="11" t="str">
        <f>IFERROR(IF(AW586="","",VLOOKUP(AW586,SUSS!R:S,2,FALSE)),AY586*SUSS!$M$2)</f>
        <v/>
      </c>
      <c r="BC586" s="11" t="str">
        <f t="shared" si="219"/>
        <v/>
      </c>
    </row>
    <row r="587" spans="29:55" hidden="1"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/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29:55" hidden="1"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/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29:55" hidden="1"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/>
      </c>
      <c r="AU589" s="11" t="str">
        <f t="shared" si="213"/>
        <v/>
      </c>
      <c r="AV589" s="11" t="str">
        <f t="shared" si="214"/>
        <v/>
      </c>
      <c r="AW589" s="11" t="str">
        <f t="shared" si="215"/>
        <v/>
      </c>
      <c r="AX589" s="11" t="str">
        <f t="shared" si="216"/>
        <v/>
      </c>
      <c r="AY589" s="11" t="str">
        <f t="shared" si="218"/>
        <v/>
      </c>
      <c r="AZ589" s="11" t="str">
        <f t="shared" si="217"/>
        <v/>
      </c>
      <c r="BA589" s="11" t="str">
        <f t="shared" si="220"/>
        <v/>
      </c>
      <c r="BB589" s="11" t="str">
        <f>IFERROR(IF(AW589="","",VLOOKUP(AW589,SUSS!R:S,2,FALSE)),AY589*SUSS!$M$2)</f>
        <v/>
      </c>
      <c r="BC589" s="11" t="str">
        <f t="shared" si="219"/>
        <v/>
      </c>
    </row>
    <row r="590" spans="29:55" hidden="1"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/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29:55" hidden="1"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/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29:55" hidden="1"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/>
      </c>
      <c r="AU592" s="11" t="str">
        <f t="shared" si="213"/>
        <v/>
      </c>
      <c r="AV592" s="11" t="str">
        <f t="shared" si="214"/>
        <v/>
      </c>
      <c r="AW592" s="11" t="str">
        <f t="shared" si="215"/>
        <v/>
      </c>
      <c r="AX592" s="11" t="str">
        <f t="shared" si="216"/>
        <v/>
      </c>
      <c r="AY592" s="11" t="str">
        <f t="shared" si="218"/>
        <v/>
      </c>
      <c r="AZ592" s="11" t="str">
        <f t="shared" si="217"/>
        <v/>
      </c>
      <c r="BA592" s="11" t="str">
        <f t="shared" si="220"/>
        <v/>
      </c>
      <c r="BB592" s="11" t="str">
        <f>IFERROR(IF(AW592="","",VLOOKUP(AW592,SUSS!R:S,2,FALSE)),AY592*SUSS!$M$2)</f>
        <v/>
      </c>
      <c r="BC592" s="11" t="str">
        <f t="shared" si="219"/>
        <v/>
      </c>
    </row>
    <row r="593" spans="29:55" hidden="1"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/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29:55" hidden="1"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/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29:55" hidden="1"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/>
      </c>
      <c r="AU595" s="11" t="str">
        <f t="shared" si="213"/>
        <v/>
      </c>
      <c r="AV595" s="11" t="str">
        <f t="shared" si="214"/>
        <v/>
      </c>
      <c r="AW595" s="11" t="str">
        <f t="shared" si="215"/>
        <v/>
      </c>
      <c r="AX595" s="11" t="str">
        <f t="shared" si="216"/>
        <v/>
      </c>
      <c r="AY595" s="11" t="str">
        <f t="shared" si="218"/>
        <v/>
      </c>
      <c r="AZ595" s="11" t="str">
        <f t="shared" si="217"/>
        <v/>
      </c>
      <c r="BA595" s="11" t="str">
        <f t="shared" si="220"/>
        <v/>
      </c>
      <c r="BB595" s="11" t="str">
        <f>IFERROR(IF(AW595="","",VLOOKUP(AW595,SUSS!R:S,2,FALSE)),AY595*SUSS!$M$2)</f>
        <v/>
      </c>
      <c r="BC595" s="11" t="str">
        <f t="shared" si="219"/>
        <v/>
      </c>
    </row>
    <row r="596" spans="29:55" hidden="1"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/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29:55" hidden="1"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/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29:55" hidden="1"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/>
      </c>
      <c r="AU598" s="11" t="str">
        <f t="shared" si="213"/>
        <v/>
      </c>
      <c r="AV598" s="11" t="str">
        <f t="shared" si="214"/>
        <v/>
      </c>
      <c r="AW598" s="11" t="str">
        <f t="shared" si="215"/>
        <v/>
      </c>
      <c r="AX598" s="11" t="str">
        <f t="shared" si="216"/>
        <v/>
      </c>
      <c r="AY598" s="11" t="str">
        <f t="shared" si="218"/>
        <v/>
      </c>
      <c r="AZ598" s="11" t="str">
        <f t="shared" si="217"/>
        <v/>
      </c>
      <c r="BA598" s="11" t="str">
        <f t="shared" si="220"/>
        <v/>
      </c>
      <c r="BB598" s="11" t="str">
        <f>IFERROR(IF(AW598="","",VLOOKUP(AW598,SUSS!R:S,2,FALSE)),AY598*SUSS!$M$2)</f>
        <v/>
      </c>
      <c r="BC598" s="11" t="str">
        <f t="shared" si="219"/>
        <v/>
      </c>
    </row>
    <row r="599" spans="29:55" hidden="1"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/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29:55" hidden="1"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/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29:55" hidden="1"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/>
      </c>
      <c r="AU601" s="11" t="str">
        <f t="shared" si="213"/>
        <v/>
      </c>
      <c r="AV601" s="11" t="str">
        <f t="shared" si="214"/>
        <v/>
      </c>
      <c r="AW601" s="11" t="str">
        <f t="shared" si="215"/>
        <v/>
      </c>
      <c r="AX601" s="11" t="str">
        <f t="shared" si="216"/>
        <v/>
      </c>
      <c r="AY601" s="11" t="str">
        <f t="shared" si="218"/>
        <v/>
      </c>
      <c r="AZ601" s="11" t="str">
        <f t="shared" si="217"/>
        <v/>
      </c>
      <c r="BA601" s="11" t="str">
        <f t="shared" si="220"/>
        <v/>
      </c>
      <c r="BB601" s="11" t="str">
        <f>IFERROR(IF(AW601="","",VLOOKUP(AW601,SUSS!R:S,2,FALSE)),AY601*SUSS!$M$2)</f>
        <v/>
      </c>
      <c r="BC601" s="11" t="str">
        <f t="shared" si="219"/>
        <v/>
      </c>
    </row>
    <row r="602" spans="29:55" hidden="1"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/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29:55" hidden="1"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/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29:55" hidden="1"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/>
      </c>
      <c r="AU604" s="11" t="str">
        <f t="shared" si="213"/>
        <v/>
      </c>
      <c r="AV604" s="11" t="str">
        <f t="shared" si="214"/>
        <v/>
      </c>
      <c r="AW604" s="11" t="str">
        <f t="shared" si="215"/>
        <v/>
      </c>
      <c r="AX604" s="11" t="str">
        <f t="shared" si="216"/>
        <v/>
      </c>
      <c r="AY604" s="11" t="str">
        <f t="shared" si="218"/>
        <v/>
      </c>
      <c r="AZ604" s="11" t="str">
        <f t="shared" si="217"/>
        <v/>
      </c>
      <c r="BA604" s="11" t="str">
        <f t="shared" si="220"/>
        <v/>
      </c>
      <c r="BB604" s="11" t="str">
        <f>IFERROR(IF(AW604="","",VLOOKUP(AW604,SUSS!R:S,2,FALSE)),AY604*SUSS!$M$2)</f>
        <v/>
      </c>
      <c r="BC604" s="11" t="str">
        <f t="shared" si="219"/>
        <v/>
      </c>
    </row>
    <row r="605" spans="29:55" hidden="1"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/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29:55" hidden="1"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/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29:55" hidden="1"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/>
      </c>
      <c r="AU607" s="11" t="str">
        <f t="shared" si="234"/>
        <v/>
      </c>
      <c r="AV607" s="11" t="str">
        <f t="shared" si="235"/>
        <v/>
      </c>
      <c r="AW607" s="11" t="str">
        <f t="shared" si="236"/>
        <v/>
      </c>
      <c r="AX607" s="11" t="str">
        <f t="shared" si="237"/>
        <v/>
      </c>
      <c r="AY607" s="11" t="str">
        <f t="shared" si="218"/>
        <v/>
      </c>
      <c r="AZ607" s="11" t="str">
        <f t="shared" si="238"/>
        <v/>
      </c>
      <c r="BA607" s="11" t="str">
        <f t="shared" si="220"/>
        <v/>
      </c>
      <c r="BB607" s="11" t="str">
        <f>IFERROR(IF(AW607="","",VLOOKUP(AW607,SUSS!R:S,2,FALSE)),AY607*SUSS!$M$2)</f>
        <v/>
      </c>
      <c r="BC607" s="11" t="str">
        <f t="shared" si="219"/>
        <v/>
      </c>
    </row>
    <row r="608" spans="29:55" hidden="1"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/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29:55" hidden="1"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/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29:55" hidden="1"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/>
      </c>
      <c r="AU610" s="11" t="str">
        <f t="shared" si="234"/>
        <v/>
      </c>
      <c r="AV610" s="11" t="str">
        <f t="shared" si="235"/>
        <v/>
      </c>
      <c r="AW610" s="11" t="str">
        <f t="shared" si="236"/>
        <v/>
      </c>
      <c r="AX610" s="11" t="str">
        <f t="shared" si="237"/>
        <v/>
      </c>
      <c r="AY610" s="11" t="str">
        <f t="shared" si="218"/>
        <v/>
      </c>
      <c r="AZ610" s="11" t="str">
        <f t="shared" si="238"/>
        <v/>
      </c>
      <c r="BA610" s="11" t="str">
        <f t="shared" si="220"/>
        <v/>
      </c>
      <c r="BB610" s="11" t="str">
        <f>IFERROR(IF(AW610="","",VLOOKUP(AW610,SUSS!R:S,2,FALSE)),AY610*SUSS!$M$2)</f>
        <v/>
      </c>
      <c r="BC610" s="11" t="str">
        <f t="shared" si="219"/>
        <v/>
      </c>
    </row>
    <row r="611" spans="29:55" hidden="1"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/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29:55" hidden="1"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/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29:55" hidden="1"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/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29:55" hidden="1"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/>
      </c>
      <c r="AU614" s="11" t="str">
        <f t="shared" si="234"/>
        <v/>
      </c>
      <c r="AV614" s="11" t="str">
        <f t="shared" si="235"/>
        <v/>
      </c>
      <c r="AW614" s="11" t="str">
        <f t="shared" si="236"/>
        <v/>
      </c>
      <c r="AX614" s="11" t="str">
        <f t="shared" si="237"/>
        <v/>
      </c>
      <c r="AY614" s="11" t="str">
        <f t="shared" si="218"/>
        <v/>
      </c>
      <c r="AZ614" s="11" t="str">
        <f t="shared" si="238"/>
        <v/>
      </c>
      <c r="BA614" s="11" t="str">
        <f t="shared" si="220"/>
        <v/>
      </c>
      <c r="BB614" s="11" t="str">
        <f>IFERROR(IF(AW614="","",VLOOKUP(AW614,SUSS!R:S,2,FALSE)),AY614*SUSS!$M$2)</f>
        <v/>
      </c>
      <c r="BC614" s="11" t="str">
        <f t="shared" si="219"/>
        <v/>
      </c>
    </row>
    <row r="615" spans="29:55" hidden="1"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/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29:55" hidden="1"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/>
      </c>
      <c r="AU616" s="11" t="str">
        <f t="shared" si="234"/>
        <v/>
      </c>
      <c r="AV616" s="11" t="str">
        <f t="shared" si="235"/>
        <v/>
      </c>
      <c r="AW616" s="11" t="str">
        <f t="shared" si="236"/>
        <v/>
      </c>
      <c r="AX616" s="11" t="str">
        <f t="shared" si="237"/>
        <v/>
      </c>
      <c r="AY616" s="11" t="str">
        <f t="shared" si="218"/>
        <v/>
      </c>
      <c r="AZ616" s="11" t="str">
        <f t="shared" si="238"/>
        <v/>
      </c>
      <c r="BA616" s="11" t="str">
        <f t="shared" si="220"/>
        <v/>
      </c>
      <c r="BB616" s="11" t="str">
        <f>IFERROR(IF(AW616="","",VLOOKUP(AW616,SUSS!R:S,2,FALSE)),AY616*SUSS!$M$2)</f>
        <v/>
      </c>
      <c r="BC616" s="11" t="str">
        <f t="shared" si="219"/>
        <v/>
      </c>
    </row>
    <row r="617" spans="29:55" hidden="1"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/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29:55" hidden="1"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/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29:55" hidden="1"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/>
      </c>
      <c r="AU619" s="11" t="str">
        <f t="shared" si="234"/>
        <v/>
      </c>
      <c r="AV619" s="11" t="str">
        <f t="shared" si="235"/>
        <v/>
      </c>
      <c r="AW619" s="11" t="str">
        <f t="shared" si="236"/>
        <v/>
      </c>
      <c r="AX619" s="11" t="str">
        <f t="shared" si="237"/>
        <v/>
      </c>
      <c r="AY619" s="11" t="str">
        <f t="shared" si="218"/>
        <v/>
      </c>
      <c r="AZ619" s="11" t="str">
        <f t="shared" si="238"/>
        <v/>
      </c>
      <c r="BA619" s="11" t="str">
        <f t="shared" si="220"/>
        <v/>
      </c>
      <c r="BB619" s="11" t="str">
        <f>IFERROR(IF(AW619="","",VLOOKUP(AW619,SUSS!R:S,2,FALSE)),AY619*SUSS!$M$2)</f>
        <v/>
      </c>
      <c r="BC619" s="11" t="str">
        <f t="shared" si="219"/>
        <v/>
      </c>
    </row>
    <row r="620" spans="29:55" hidden="1"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/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29:55" hidden="1"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/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29:55" hidden="1"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/>
      </c>
      <c r="AU622" s="11" t="str">
        <f t="shared" si="234"/>
        <v/>
      </c>
      <c r="AV622" s="11" t="str">
        <f t="shared" si="235"/>
        <v/>
      </c>
      <c r="AW622" s="11" t="str">
        <f t="shared" si="236"/>
        <v/>
      </c>
      <c r="AX622" s="11" t="str">
        <f t="shared" si="237"/>
        <v/>
      </c>
      <c r="AY622" s="11" t="str">
        <f t="shared" si="218"/>
        <v/>
      </c>
      <c r="AZ622" s="11" t="str">
        <f t="shared" si="238"/>
        <v/>
      </c>
      <c r="BA622" s="11" t="str">
        <f t="shared" si="220"/>
        <v/>
      </c>
      <c r="BB622" s="11" t="str">
        <f>IFERROR(IF(AW622="","",VLOOKUP(AW622,SUSS!R:S,2,FALSE)),AY622*SUSS!$M$2)</f>
        <v/>
      </c>
      <c r="BC622" s="11" t="str">
        <f t="shared" si="219"/>
        <v/>
      </c>
    </row>
    <row r="623" spans="29:55" hidden="1"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/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29:55" hidden="1"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/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29:55" hidden="1"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/>
      </c>
      <c r="AU625" s="11" t="str">
        <f t="shared" si="234"/>
        <v/>
      </c>
      <c r="AV625" s="11" t="str">
        <f t="shared" si="235"/>
        <v/>
      </c>
      <c r="AW625" s="11" t="str">
        <f t="shared" si="236"/>
        <v/>
      </c>
      <c r="AX625" s="11" t="str">
        <f t="shared" si="237"/>
        <v/>
      </c>
      <c r="AY625" s="11" t="str">
        <f t="shared" si="218"/>
        <v/>
      </c>
      <c r="AZ625" s="11" t="str">
        <f t="shared" si="238"/>
        <v/>
      </c>
      <c r="BA625" s="11" t="str">
        <f t="shared" si="220"/>
        <v/>
      </c>
      <c r="BB625" s="11" t="str">
        <f>IFERROR(IF(AW625="","",VLOOKUP(AW625,SUSS!R:S,2,FALSE)),AY625*SUSS!$M$2)</f>
        <v/>
      </c>
      <c r="BC625" s="11" t="str">
        <f t="shared" si="219"/>
        <v/>
      </c>
    </row>
    <row r="626" spans="29:55" hidden="1"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/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29:55" hidden="1"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/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29:55" hidden="1"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/>
      </c>
      <c r="AU628" s="11" t="str">
        <f t="shared" si="234"/>
        <v/>
      </c>
      <c r="AV628" s="11" t="str">
        <f t="shared" si="235"/>
        <v/>
      </c>
      <c r="AW628" s="11" t="str">
        <f t="shared" si="236"/>
        <v/>
      </c>
      <c r="AX628" s="11" t="str">
        <f t="shared" si="237"/>
        <v/>
      </c>
      <c r="AY628" s="11" t="str">
        <f t="shared" si="218"/>
        <v/>
      </c>
      <c r="AZ628" s="11" t="str">
        <f t="shared" si="238"/>
        <v/>
      </c>
      <c r="BA628" s="11" t="str">
        <f t="shared" si="220"/>
        <v/>
      </c>
      <c r="BB628" s="11" t="str">
        <f>IFERROR(IF(AW628="","",VLOOKUP(AW628,SUSS!R:S,2,FALSE)),AY628*SUSS!$M$2)</f>
        <v/>
      </c>
      <c r="BC628" s="11" t="str">
        <f t="shared" si="219"/>
        <v/>
      </c>
    </row>
    <row r="629" spans="29:55" hidden="1"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/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29:55" hidden="1"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/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29:55" hidden="1"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/>
      </c>
      <c r="AU631" s="11" t="str">
        <f t="shared" si="234"/>
        <v/>
      </c>
      <c r="AV631" s="11" t="str">
        <f t="shared" si="235"/>
        <v/>
      </c>
      <c r="AW631" s="11" t="str">
        <f t="shared" si="236"/>
        <v/>
      </c>
      <c r="AX631" s="11" t="str">
        <f t="shared" si="237"/>
        <v/>
      </c>
      <c r="AY631" s="11" t="str">
        <f t="shared" si="218"/>
        <v/>
      </c>
      <c r="AZ631" s="11" t="str">
        <f t="shared" si="238"/>
        <v/>
      </c>
      <c r="BA631" s="11" t="str">
        <f t="shared" si="220"/>
        <v/>
      </c>
      <c r="BB631" s="11" t="str">
        <f>IFERROR(IF(AW631="","",VLOOKUP(AW631,SUSS!R:S,2,FALSE)),AY631*SUSS!$M$2)</f>
        <v/>
      </c>
      <c r="BC631" s="11" t="str">
        <f t="shared" si="219"/>
        <v/>
      </c>
    </row>
    <row r="632" spans="29:55" hidden="1"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/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29:55" hidden="1"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/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29:55" hidden="1"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/>
      </c>
      <c r="AU634" s="11" t="str">
        <f t="shared" si="234"/>
        <v/>
      </c>
      <c r="AV634" s="11" t="str">
        <f t="shared" si="235"/>
        <v/>
      </c>
      <c r="AW634" s="11" t="str">
        <f t="shared" si="236"/>
        <v/>
      </c>
      <c r="AX634" s="11" t="str">
        <f t="shared" si="237"/>
        <v/>
      </c>
      <c r="AY634" s="11" t="str">
        <f t="shared" si="218"/>
        <v/>
      </c>
      <c r="AZ634" s="11" t="str">
        <f t="shared" si="238"/>
        <v/>
      </c>
      <c r="BA634" s="11" t="str">
        <f t="shared" si="220"/>
        <v/>
      </c>
      <c r="BB634" s="11" t="str">
        <f>IFERROR(IF(AW634="","",VLOOKUP(AW634,SUSS!R:S,2,FALSE)),AY634*SUSS!$M$2)</f>
        <v/>
      </c>
      <c r="BC634" s="11" t="str">
        <f t="shared" si="219"/>
        <v/>
      </c>
    </row>
    <row r="635" spans="29:55" hidden="1"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/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29:55" hidden="1"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/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29:55" hidden="1"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/>
      </c>
      <c r="AU637" s="11" t="str">
        <f t="shared" si="234"/>
        <v/>
      </c>
      <c r="AV637" s="11" t="str">
        <f t="shared" si="235"/>
        <v/>
      </c>
      <c r="AW637" s="11" t="str">
        <f t="shared" si="236"/>
        <v/>
      </c>
      <c r="AX637" s="11" t="str">
        <f t="shared" si="237"/>
        <v/>
      </c>
      <c r="AY637" s="11" t="str">
        <f t="shared" si="218"/>
        <v/>
      </c>
      <c r="AZ637" s="11" t="str">
        <f t="shared" si="238"/>
        <v/>
      </c>
      <c r="BA637" s="11" t="str">
        <f t="shared" si="220"/>
        <v/>
      </c>
      <c r="BB637" s="11" t="str">
        <f>IFERROR(IF(AW637="","",VLOOKUP(AW637,SUSS!R:S,2,FALSE)),AY637*SUSS!$M$2)</f>
        <v/>
      </c>
      <c r="BC637" s="11" t="str">
        <f t="shared" si="219"/>
        <v/>
      </c>
    </row>
    <row r="638" spans="29:55" hidden="1"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/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29:55" hidden="1"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/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29:55" hidden="1"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/>
      </c>
      <c r="AU640" s="11" t="str">
        <f t="shared" si="234"/>
        <v/>
      </c>
      <c r="AV640" s="11" t="str">
        <f t="shared" si="235"/>
        <v/>
      </c>
      <c r="AW640" s="11" t="str">
        <f t="shared" si="236"/>
        <v/>
      </c>
      <c r="AX640" s="11" t="str">
        <f t="shared" si="237"/>
        <v/>
      </c>
      <c r="AY640" s="11" t="str">
        <f t="shared" si="218"/>
        <v/>
      </c>
      <c r="AZ640" s="11" t="str">
        <f t="shared" si="238"/>
        <v/>
      </c>
      <c r="BA640" s="11" t="str">
        <f t="shared" si="220"/>
        <v/>
      </c>
      <c r="BB640" s="11" t="str">
        <f>IFERROR(IF(AW640="","",VLOOKUP(AW640,SUSS!R:S,2,FALSE)),AY640*SUSS!$M$2)</f>
        <v/>
      </c>
      <c r="BC640" s="11" t="str">
        <f t="shared" si="219"/>
        <v/>
      </c>
    </row>
    <row r="641" spans="29:55" hidden="1"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/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29:55" hidden="1"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/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29:55" hidden="1"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/>
      </c>
      <c r="AU643" s="11" t="str">
        <f t="shared" si="234"/>
        <v/>
      </c>
      <c r="AV643" s="11" t="str">
        <f t="shared" si="235"/>
        <v/>
      </c>
      <c r="AW643" s="11" t="str">
        <f t="shared" si="236"/>
        <v/>
      </c>
      <c r="AX643" s="11" t="str">
        <f t="shared" si="237"/>
        <v/>
      </c>
      <c r="AY643" s="11" t="str">
        <f t="shared" si="218"/>
        <v/>
      </c>
      <c r="AZ643" s="11" t="str">
        <f t="shared" si="238"/>
        <v/>
      </c>
      <c r="BA643" s="11" t="str">
        <f t="shared" si="220"/>
        <v/>
      </c>
      <c r="BB643" s="11" t="str">
        <f>IFERROR(IF(AW643="","",VLOOKUP(AW643,SUSS!R:S,2,FALSE)),AY643*SUSS!$M$2)</f>
        <v/>
      </c>
      <c r="BC643" s="11" t="str">
        <f t="shared" si="219"/>
        <v/>
      </c>
    </row>
    <row r="644" spans="29:55" hidden="1"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/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29:55" hidden="1"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/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29:55" hidden="1"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/>
      </c>
      <c r="AU646" s="11" t="str">
        <f t="shared" si="234"/>
        <v/>
      </c>
      <c r="AV646" s="11" t="str">
        <f t="shared" si="235"/>
        <v/>
      </c>
      <c r="AW646" s="11" t="str">
        <f t="shared" si="236"/>
        <v/>
      </c>
      <c r="AX646" s="11" t="str">
        <f t="shared" si="237"/>
        <v/>
      </c>
      <c r="AY646" s="11" t="str">
        <f t="shared" si="239"/>
        <v/>
      </c>
      <c r="AZ646" s="11" t="str">
        <f t="shared" si="238"/>
        <v/>
      </c>
      <c r="BA646" s="11" t="str">
        <f t="shared" si="220"/>
        <v/>
      </c>
      <c r="BB646" s="11" t="str">
        <f>IFERROR(IF(AW646="","",VLOOKUP(AW646,SUSS!R:S,2,FALSE)),AY646*SUSS!$M$2)</f>
        <v/>
      </c>
      <c r="BC646" s="11" t="str">
        <f t="shared" si="240"/>
        <v/>
      </c>
    </row>
    <row r="647" spans="29:55" hidden="1"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/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29:55" hidden="1"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/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29:55" hidden="1"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/>
      </c>
      <c r="AU649" s="11" t="str">
        <f t="shared" si="234"/>
        <v/>
      </c>
      <c r="AV649" s="11" t="str">
        <f t="shared" si="235"/>
        <v/>
      </c>
      <c r="AW649" s="11" t="str">
        <f t="shared" si="236"/>
        <v/>
      </c>
      <c r="AX649" s="11" t="str">
        <f t="shared" si="237"/>
        <v/>
      </c>
      <c r="AY649" s="11" t="str">
        <f t="shared" si="239"/>
        <v/>
      </c>
      <c r="AZ649" s="11" t="str">
        <f t="shared" si="238"/>
        <v/>
      </c>
      <c r="BA649" s="11" t="str">
        <f t="shared" si="241"/>
        <v/>
      </c>
      <c r="BB649" s="11" t="str">
        <f>IFERROR(IF(AW649="","",VLOOKUP(AW649,SUSS!R:S,2,FALSE)),AY649*SUSS!$M$2)</f>
        <v/>
      </c>
      <c r="BC649" s="11" t="str">
        <f t="shared" si="240"/>
        <v/>
      </c>
    </row>
    <row r="650" spans="29:55" hidden="1"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/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29:55" hidden="1"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/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29:55" hidden="1"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/>
      </c>
      <c r="AU652" s="11" t="str">
        <f t="shared" si="234"/>
        <v/>
      </c>
      <c r="AV652" s="11" t="str">
        <f t="shared" si="235"/>
        <v/>
      </c>
      <c r="AW652" s="11" t="str">
        <f t="shared" si="236"/>
        <v/>
      </c>
      <c r="AX652" s="11" t="str">
        <f t="shared" si="237"/>
        <v/>
      </c>
      <c r="AY652" s="11" t="str">
        <f t="shared" si="239"/>
        <v/>
      </c>
      <c r="AZ652" s="11" t="str">
        <f t="shared" si="238"/>
        <v/>
      </c>
      <c r="BA652" s="11" t="str">
        <f t="shared" si="241"/>
        <v/>
      </c>
      <c r="BB652" s="11" t="str">
        <f>IFERROR(IF(AW652="","",VLOOKUP(AW652,SUSS!R:S,2,FALSE)),AY652*SUSS!$M$2)</f>
        <v/>
      </c>
      <c r="BC652" s="11" t="str">
        <f t="shared" si="240"/>
        <v/>
      </c>
    </row>
    <row r="653" spans="29:55" hidden="1"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/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29:55" hidden="1"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/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29:55" hidden="1"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/>
      </c>
      <c r="AU655" s="11" t="str">
        <f t="shared" si="234"/>
        <v/>
      </c>
      <c r="AV655" s="11" t="str">
        <f t="shared" si="235"/>
        <v/>
      </c>
      <c r="AW655" s="11" t="str">
        <f t="shared" si="236"/>
        <v/>
      </c>
      <c r="AX655" s="11" t="str">
        <f t="shared" si="237"/>
        <v/>
      </c>
      <c r="AY655" s="11" t="str">
        <f t="shared" si="239"/>
        <v/>
      </c>
      <c r="AZ655" s="11" t="str">
        <f t="shared" si="238"/>
        <v/>
      </c>
      <c r="BA655" s="11" t="str">
        <f t="shared" si="241"/>
        <v/>
      </c>
      <c r="BB655" s="11" t="str">
        <f>IFERROR(IF(AW655="","",VLOOKUP(AW655,SUSS!R:S,2,FALSE)),AY655*SUSS!$M$2)</f>
        <v/>
      </c>
      <c r="BC655" s="11" t="str">
        <f t="shared" si="240"/>
        <v/>
      </c>
    </row>
    <row r="656" spans="29:55" hidden="1"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/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29:55" hidden="1"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/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29:55" hidden="1"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/>
      </c>
      <c r="AU658" s="11" t="str">
        <f t="shared" si="234"/>
        <v/>
      </c>
      <c r="AV658" s="11" t="str">
        <f t="shared" si="235"/>
        <v/>
      </c>
      <c r="AW658" s="11" t="str">
        <f t="shared" si="236"/>
        <v/>
      </c>
      <c r="AX658" s="11" t="str">
        <f t="shared" si="237"/>
        <v/>
      </c>
      <c r="AY658" s="11" t="str">
        <f t="shared" si="239"/>
        <v/>
      </c>
      <c r="AZ658" s="11" t="str">
        <f t="shared" si="238"/>
        <v/>
      </c>
      <c r="BA658" s="11" t="str">
        <f t="shared" si="241"/>
        <v/>
      </c>
      <c r="BB658" s="11" t="str">
        <f>IFERROR(IF(AW658="","",VLOOKUP(AW658,SUSS!R:S,2,FALSE)),AY658*SUSS!$M$2)</f>
        <v/>
      </c>
      <c r="BC658" s="11" t="str">
        <f t="shared" si="240"/>
        <v/>
      </c>
    </row>
    <row r="659" spans="29:55" hidden="1"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/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29:55" hidden="1"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/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29:55" hidden="1"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/>
      </c>
      <c r="AU661" s="11" t="str">
        <f t="shared" si="234"/>
        <v/>
      </c>
      <c r="AV661" s="11" t="str">
        <f t="shared" si="235"/>
        <v/>
      </c>
      <c r="AW661" s="11" t="str">
        <f t="shared" si="236"/>
        <v/>
      </c>
      <c r="AX661" s="11" t="str">
        <f t="shared" si="237"/>
        <v/>
      </c>
      <c r="AY661" s="11" t="str">
        <f t="shared" si="239"/>
        <v/>
      </c>
      <c r="AZ661" s="11" t="str">
        <f t="shared" si="238"/>
        <v/>
      </c>
      <c r="BA661" s="11" t="str">
        <f t="shared" si="241"/>
        <v/>
      </c>
      <c r="BB661" s="11" t="str">
        <f>IFERROR(IF(AW661="","",VLOOKUP(AW661,SUSS!R:S,2,FALSE)),AY661*SUSS!$M$2)</f>
        <v/>
      </c>
      <c r="BC661" s="11" t="str">
        <f t="shared" si="240"/>
        <v/>
      </c>
    </row>
    <row r="662" spans="29:55" hidden="1"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/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29:55" hidden="1"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/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29:55" hidden="1"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/>
      </c>
      <c r="AU664" s="11" t="str">
        <f t="shared" si="234"/>
        <v/>
      </c>
      <c r="AV664" s="11" t="str">
        <f t="shared" si="235"/>
        <v/>
      </c>
      <c r="AW664" s="11" t="str">
        <f t="shared" si="236"/>
        <v/>
      </c>
      <c r="AX664" s="11" t="str">
        <f t="shared" si="237"/>
        <v/>
      </c>
      <c r="AY664" s="11" t="str">
        <f t="shared" si="239"/>
        <v/>
      </c>
      <c r="AZ664" s="11" t="str">
        <f t="shared" si="238"/>
        <v/>
      </c>
      <c r="BA664" s="11" t="str">
        <f t="shared" si="241"/>
        <v/>
      </c>
      <c r="BB664" s="11" t="str">
        <f>IFERROR(IF(AW664="","",VLOOKUP(AW664,SUSS!R:S,2,FALSE)),AY664*SUSS!$M$2)</f>
        <v/>
      </c>
      <c r="BC664" s="11" t="str">
        <f t="shared" si="240"/>
        <v/>
      </c>
    </row>
    <row r="665" spans="29:55" hidden="1"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/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29:55" hidden="1"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/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29:55" hidden="1"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/>
      </c>
      <c r="AU667" s="11" t="str">
        <f t="shared" si="234"/>
        <v/>
      </c>
      <c r="AV667" s="11" t="str">
        <f t="shared" si="235"/>
        <v/>
      </c>
      <c r="AW667" s="11" t="str">
        <f t="shared" si="236"/>
        <v/>
      </c>
      <c r="AX667" s="11" t="str">
        <f t="shared" si="237"/>
        <v/>
      </c>
      <c r="AY667" s="11" t="str">
        <f t="shared" si="239"/>
        <v/>
      </c>
      <c r="AZ667" s="11" t="str">
        <f t="shared" si="238"/>
        <v/>
      </c>
      <c r="BA667" s="11" t="str">
        <f t="shared" si="241"/>
        <v/>
      </c>
      <c r="BB667" s="11" t="str">
        <f>IFERROR(IF(AW667="","",VLOOKUP(AW667,SUSS!R:S,2,FALSE)),AY667*SUSS!$M$2)</f>
        <v/>
      </c>
      <c r="BC667" s="11" t="str">
        <f t="shared" si="240"/>
        <v/>
      </c>
    </row>
    <row r="668" spans="29:55" hidden="1"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/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29:55" hidden="1"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/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29:55" hidden="1"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/>
      </c>
      <c r="AU670" s="11" t="str">
        <f t="shared" ref="AU670:AU733" si="255">IF($Q670=$AD$1,O670,"")</f>
        <v/>
      </c>
      <c r="AV670" s="11" t="str">
        <f t="shared" ref="AV670:AV733" si="256">IF($Q670=$AD$1,P670,"")</f>
        <v/>
      </c>
      <c r="AW670" s="11" t="str">
        <f t="shared" ref="AW670:AW733" si="257">IF($Q670=$AD$1,T670,"")</f>
        <v/>
      </c>
      <c r="AX670" s="11" t="str">
        <f t="shared" ref="AX670:AX733" si="258">IF(AW670&lt;&gt;"",AW670&amp;" "&amp;$AD$1,"")</f>
        <v/>
      </c>
      <c r="AY670" s="11" t="str">
        <f t="shared" si="239"/>
        <v/>
      </c>
      <c r="AZ670" s="11" t="str">
        <f t="shared" ref="AZ670:AZ733" si="259">IF(AY670="","",AV670/AY670)</f>
        <v/>
      </c>
      <c r="BA670" s="11" t="str">
        <f t="shared" si="241"/>
        <v/>
      </c>
      <c r="BB670" s="11" t="str">
        <f>IFERROR(IF(AW670="","",VLOOKUP(AW670,SUSS!R:S,2,FALSE)),AY670*SUSS!$M$2)</f>
        <v/>
      </c>
      <c r="BC670" s="11" t="str">
        <f t="shared" si="240"/>
        <v/>
      </c>
    </row>
    <row r="671" spans="29:55" hidden="1"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/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29:55" hidden="1"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/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29:55" hidden="1"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/>
      </c>
      <c r="AU673" s="11" t="str">
        <f t="shared" si="255"/>
        <v/>
      </c>
      <c r="AV673" s="11" t="str">
        <f t="shared" si="256"/>
        <v/>
      </c>
      <c r="AW673" s="11" t="str">
        <f t="shared" si="257"/>
        <v/>
      </c>
      <c r="AX673" s="11" t="str">
        <f t="shared" si="258"/>
        <v/>
      </c>
      <c r="AY673" s="11" t="str">
        <f t="shared" si="239"/>
        <v/>
      </c>
      <c r="AZ673" s="11" t="str">
        <f t="shared" si="259"/>
        <v/>
      </c>
      <c r="BA673" s="11" t="str">
        <f t="shared" si="241"/>
        <v/>
      </c>
      <c r="BB673" s="11" t="str">
        <f>IFERROR(IF(AW673="","",VLOOKUP(AW673,SUSS!R:S,2,FALSE)),AY673*SUSS!$M$2)</f>
        <v/>
      </c>
      <c r="BC673" s="11" t="str">
        <f t="shared" si="240"/>
        <v/>
      </c>
    </row>
    <row r="674" spans="29:55" hidden="1"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/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29:55" hidden="1"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/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29:55" hidden="1"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/>
      </c>
      <c r="AU676" s="11" t="str">
        <f t="shared" si="255"/>
        <v/>
      </c>
      <c r="AV676" s="11" t="str">
        <f t="shared" si="256"/>
        <v/>
      </c>
      <c r="AW676" s="11" t="str">
        <f t="shared" si="257"/>
        <v/>
      </c>
      <c r="AX676" s="11" t="str">
        <f t="shared" si="258"/>
        <v/>
      </c>
      <c r="AY676" s="11" t="str">
        <f t="shared" si="239"/>
        <v/>
      </c>
      <c r="AZ676" s="11" t="str">
        <f t="shared" si="259"/>
        <v/>
      </c>
      <c r="BA676" s="11" t="str">
        <f t="shared" si="241"/>
        <v/>
      </c>
      <c r="BB676" s="11" t="str">
        <f>IFERROR(IF(AW676="","",VLOOKUP(AW676,SUSS!R:S,2,FALSE)),AY676*SUSS!$M$2)</f>
        <v/>
      </c>
      <c r="BC676" s="11" t="str">
        <f t="shared" si="240"/>
        <v/>
      </c>
    </row>
    <row r="677" spans="29:55" hidden="1"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/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29:55" hidden="1"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/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29:55" hidden="1"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/>
      </c>
      <c r="AU679" s="11" t="str">
        <f t="shared" si="255"/>
        <v/>
      </c>
      <c r="AV679" s="11" t="str">
        <f t="shared" si="256"/>
        <v/>
      </c>
      <c r="AW679" s="11" t="str">
        <f t="shared" si="257"/>
        <v/>
      </c>
      <c r="AX679" s="11" t="str">
        <f t="shared" si="258"/>
        <v/>
      </c>
      <c r="AY679" s="11" t="str">
        <f t="shared" si="239"/>
        <v/>
      </c>
      <c r="AZ679" s="11" t="str">
        <f t="shared" si="259"/>
        <v/>
      </c>
      <c r="BA679" s="11" t="str">
        <f t="shared" si="241"/>
        <v/>
      </c>
      <c r="BB679" s="11" t="str">
        <f>IFERROR(IF(AW679="","",VLOOKUP(AW679,SUSS!R:S,2,FALSE)),AY679*SUSS!$M$2)</f>
        <v/>
      </c>
      <c r="BC679" s="11" t="str">
        <f t="shared" si="240"/>
        <v/>
      </c>
    </row>
    <row r="680" spans="29:55" hidden="1"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/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29:55" hidden="1"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/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29:55" hidden="1"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/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29:55" hidden="1"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/>
      </c>
      <c r="AU683" s="11" t="str">
        <f t="shared" si="255"/>
        <v/>
      </c>
      <c r="AV683" s="11" t="str">
        <f t="shared" si="256"/>
        <v/>
      </c>
      <c r="AW683" s="11" t="str">
        <f t="shared" si="257"/>
        <v/>
      </c>
      <c r="AX683" s="11" t="str">
        <f t="shared" si="258"/>
        <v/>
      </c>
      <c r="AY683" s="11" t="str">
        <f t="shared" si="239"/>
        <v/>
      </c>
      <c r="AZ683" s="11" t="str">
        <f t="shared" si="259"/>
        <v/>
      </c>
      <c r="BA683" s="11" t="str">
        <f t="shared" si="241"/>
        <v/>
      </c>
      <c r="BB683" s="11" t="str">
        <f>IFERROR(IF(AW683="","",VLOOKUP(AW683,SUSS!R:S,2,FALSE)),AY683*SUSS!$M$2)</f>
        <v/>
      </c>
      <c r="BC683" s="11" t="str">
        <f t="shared" si="240"/>
        <v/>
      </c>
    </row>
    <row r="684" spans="29:55" hidden="1"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/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29:55" hidden="1"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/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29:55" hidden="1"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/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29:55" hidden="1"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/>
      </c>
      <c r="AU687" s="11" t="str">
        <f t="shared" si="255"/>
        <v/>
      </c>
      <c r="AV687" s="11" t="str">
        <f t="shared" si="256"/>
        <v/>
      </c>
      <c r="AW687" s="11" t="str">
        <f t="shared" si="257"/>
        <v/>
      </c>
      <c r="AX687" s="11" t="str">
        <f t="shared" si="258"/>
        <v/>
      </c>
      <c r="AY687" s="11" t="str">
        <f t="shared" si="239"/>
        <v/>
      </c>
      <c r="AZ687" s="11" t="str">
        <f t="shared" si="259"/>
        <v/>
      </c>
      <c r="BA687" s="11" t="str">
        <f t="shared" si="241"/>
        <v/>
      </c>
      <c r="BB687" s="11" t="str">
        <f>IFERROR(IF(AW687="","",VLOOKUP(AW687,SUSS!R:S,2,FALSE)),AY687*SUSS!$M$2)</f>
        <v/>
      </c>
      <c r="BC687" s="11" t="str">
        <f t="shared" si="240"/>
        <v/>
      </c>
    </row>
    <row r="688" spans="29:55" hidden="1"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/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29:55" hidden="1"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/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29:55" hidden="1"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/>
      </c>
      <c r="AU690" s="11" t="str">
        <f t="shared" si="255"/>
        <v/>
      </c>
      <c r="AV690" s="11" t="str">
        <f t="shared" si="256"/>
        <v/>
      </c>
      <c r="AW690" s="11" t="str">
        <f t="shared" si="257"/>
        <v/>
      </c>
      <c r="AX690" s="11" t="str">
        <f t="shared" si="258"/>
        <v/>
      </c>
      <c r="AY690" s="11" t="str">
        <f t="shared" si="239"/>
        <v/>
      </c>
      <c r="AZ690" s="11" t="str">
        <f t="shared" si="259"/>
        <v/>
      </c>
      <c r="BA690" s="11" t="str">
        <f t="shared" si="241"/>
        <v/>
      </c>
      <c r="BB690" s="11" t="str">
        <f>IFERROR(IF(AW690="","",VLOOKUP(AW690,SUSS!R:S,2,FALSE)),AY690*SUSS!$M$2)</f>
        <v/>
      </c>
      <c r="BC690" s="11" t="str">
        <f t="shared" si="240"/>
        <v/>
      </c>
    </row>
    <row r="691" spans="29:55" hidden="1"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/>
      </c>
      <c r="AU691" s="11" t="str">
        <f t="shared" si="255"/>
        <v/>
      </c>
      <c r="AV691" s="11" t="str">
        <f t="shared" si="256"/>
        <v/>
      </c>
      <c r="AW691" s="11" t="str">
        <f t="shared" si="257"/>
        <v/>
      </c>
      <c r="AX691" s="11" t="str">
        <f t="shared" si="258"/>
        <v/>
      </c>
      <c r="AY691" s="11" t="str">
        <f t="shared" si="239"/>
        <v/>
      </c>
      <c r="AZ691" s="11" t="str">
        <f t="shared" si="259"/>
        <v/>
      </c>
      <c r="BA691" s="11" t="str">
        <f t="shared" si="241"/>
        <v/>
      </c>
      <c r="BB691" s="11" t="str">
        <f>IFERROR(IF(AW691="","",VLOOKUP(AW691,SUSS!R:S,2,FALSE)),AY691*SUSS!$M$2)</f>
        <v/>
      </c>
      <c r="BC691" s="11" t="str">
        <f t="shared" si="240"/>
        <v/>
      </c>
    </row>
    <row r="692" spans="29:55" hidden="1"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/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29:55" hidden="1"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/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29:55" hidden="1"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/>
      </c>
      <c r="AU694" s="11" t="str">
        <f t="shared" si="255"/>
        <v/>
      </c>
      <c r="AV694" s="11" t="str">
        <f t="shared" si="256"/>
        <v/>
      </c>
      <c r="AW694" s="11" t="str">
        <f t="shared" si="257"/>
        <v/>
      </c>
      <c r="AX694" s="11" t="str">
        <f t="shared" si="258"/>
        <v/>
      </c>
      <c r="AY694" s="11" t="str">
        <f t="shared" si="239"/>
        <v/>
      </c>
      <c r="AZ694" s="11" t="str">
        <f t="shared" si="259"/>
        <v/>
      </c>
      <c r="BA694" s="11" t="str">
        <f t="shared" si="241"/>
        <v/>
      </c>
      <c r="BB694" s="11" t="str">
        <f>IFERROR(IF(AW694="","",VLOOKUP(AW694,SUSS!R:S,2,FALSE)),AY694*SUSS!$M$2)</f>
        <v/>
      </c>
      <c r="BC694" s="11" t="str">
        <f t="shared" si="240"/>
        <v/>
      </c>
    </row>
    <row r="695" spans="29:55" hidden="1"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/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29:55" hidden="1"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/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29:55" hidden="1"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/>
      </c>
      <c r="AU697" s="11" t="str">
        <f t="shared" si="255"/>
        <v/>
      </c>
      <c r="AV697" s="11" t="str">
        <f t="shared" si="256"/>
        <v/>
      </c>
      <c r="AW697" s="11" t="str">
        <f t="shared" si="257"/>
        <v/>
      </c>
      <c r="AX697" s="11" t="str">
        <f t="shared" si="258"/>
        <v/>
      </c>
      <c r="AY697" s="11" t="str">
        <f t="shared" si="239"/>
        <v/>
      </c>
      <c r="AZ697" s="11" t="str">
        <f t="shared" si="259"/>
        <v/>
      </c>
      <c r="BA697" s="11" t="str">
        <f t="shared" si="241"/>
        <v/>
      </c>
      <c r="BB697" s="11" t="str">
        <f>IFERROR(IF(AW697="","",VLOOKUP(AW697,SUSS!R:S,2,FALSE)),AY697*SUSS!$M$2)</f>
        <v/>
      </c>
      <c r="BC697" s="11" t="str">
        <f t="shared" si="240"/>
        <v/>
      </c>
    </row>
    <row r="698" spans="29:55" hidden="1"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/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29:55" hidden="1"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/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29:55" hidden="1"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/>
      </c>
      <c r="AU700" s="11" t="str">
        <f t="shared" si="255"/>
        <v/>
      </c>
      <c r="AV700" s="11" t="str">
        <f t="shared" si="256"/>
        <v/>
      </c>
      <c r="AW700" s="11" t="str">
        <f t="shared" si="257"/>
        <v/>
      </c>
      <c r="AX700" s="11" t="str">
        <f t="shared" si="258"/>
        <v/>
      </c>
      <c r="AY700" s="11" t="str">
        <f t="shared" si="239"/>
        <v/>
      </c>
      <c r="AZ700" s="11" t="str">
        <f t="shared" si="259"/>
        <v/>
      </c>
      <c r="BA700" s="11" t="str">
        <f t="shared" si="241"/>
        <v/>
      </c>
      <c r="BB700" s="11" t="str">
        <f>IFERROR(IF(AW700="","",VLOOKUP(AW700,SUSS!R:S,2,FALSE)),AY700*SUSS!$M$2)</f>
        <v/>
      </c>
      <c r="BC700" s="11" t="str">
        <f t="shared" si="240"/>
        <v/>
      </c>
    </row>
    <row r="701" spans="29:55" hidden="1"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/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29:55" hidden="1"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/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29:55" hidden="1"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/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29:55" hidden="1"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/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29:55" hidden="1"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/>
      </c>
      <c r="AU705" s="11" t="str">
        <f t="shared" si="255"/>
        <v/>
      </c>
      <c r="AV705" s="11" t="str">
        <f t="shared" si="256"/>
        <v/>
      </c>
      <c r="AW705" s="11" t="str">
        <f t="shared" si="257"/>
        <v/>
      </c>
      <c r="AX705" s="11" t="str">
        <f t="shared" si="258"/>
        <v/>
      </c>
      <c r="AY705" s="11" t="str">
        <f t="shared" si="239"/>
        <v/>
      </c>
      <c r="AZ705" s="11" t="str">
        <f t="shared" si="259"/>
        <v/>
      </c>
      <c r="BA705" s="11" t="str">
        <f t="shared" si="241"/>
        <v/>
      </c>
      <c r="BB705" s="11" t="str">
        <f>IFERROR(IF(AW705="","",VLOOKUP(AW705,SUSS!R:S,2,FALSE)),AY705*SUSS!$M$2)</f>
        <v/>
      </c>
      <c r="BC705" s="11" t="str">
        <f t="shared" si="240"/>
        <v/>
      </c>
    </row>
    <row r="706" spans="29:55" hidden="1"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/>
      </c>
      <c r="AU706" s="11" t="str">
        <f t="shared" si="255"/>
        <v/>
      </c>
      <c r="AV706" s="11" t="str">
        <f t="shared" si="256"/>
        <v/>
      </c>
      <c r="AW706" s="11" t="str">
        <f t="shared" si="257"/>
        <v/>
      </c>
      <c r="AX706" s="11" t="str">
        <f t="shared" si="258"/>
        <v/>
      </c>
      <c r="AY706" s="11" t="str">
        <f t="shared" si="239"/>
        <v/>
      </c>
      <c r="AZ706" s="11" t="str">
        <f t="shared" si="259"/>
        <v/>
      </c>
      <c r="BA706" s="11" t="str">
        <f t="shared" si="241"/>
        <v/>
      </c>
      <c r="BB706" s="11" t="str">
        <f>IFERROR(IF(AW706="","",VLOOKUP(AW706,SUSS!R:S,2,FALSE)),AY706*SUSS!$M$2)</f>
        <v/>
      </c>
      <c r="BC706" s="11" t="str">
        <f t="shared" si="240"/>
        <v/>
      </c>
    </row>
    <row r="707" spans="29:55" hidden="1"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/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29:55" hidden="1"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/>
      </c>
      <c r="AU708" s="11" t="str">
        <f t="shared" si="255"/>
        <v/>
      </c>
      <c r="AV708" s="11" t="str">
        <f t="shared" si="256"/>
        <v/>
      </c>
      <c r="AW708" s="11" t="str">
        <f t="shared" si="257"/>
        <v/>
      </c>
      <c r="AX708" s="11" t="str">
        <f t="shared" si="258"/>
        <v/>
      </c>
      <c r="AY708" s="11" t="str">
        <f t="shared" ref="AY708:AY771" si="260">VLOOKUP(AX708,AO:AP,2,FALSE)</f>
        <v/>
      </c>
      <c r="AZ708" s="11" t="str">
        <f t="shared" si="259"/>
        <v/>
      </c>
      <c r="BA708" s="11" t="str">
        <f t="shared" si="241"/>
        <v/>
      </c>
      <c r="BB708" s="11" t="str">
        <f>IFERROR(IF(AW708="","",VLOOKUP(AW708,SUSS!R:S,2,FALSE)),AY708*SUSS!$M$2)</f>
        <v/>
      </c>
      <c r="BC708" s="11" t="str">
        <f t="shared" si="240"/>
        <v/>
      </c>
    </row>
    <row r="709" spans="29:55" hidden="1"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/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29:55" hidden="1"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/>
      </c>
      <c r="AU710" s="11" t="str">
        <f t="shared" si="255"/>
        <v/>
      </c>
      <c r="AV710" s="11" t="str">
        <f t="shared" si="256"/>
        <v/>
      </c>
      <c r="AW710" s="11" t="str">
        <f t="shared" si="257"/>
        <v/>
      </c>
      <c r="AX710" s="11" t="str">
        <f t="shared" si="258"/>
        <v/>
      </c>
      <c r="AY710" s="11" t="str">
        <f t="shared" si="260"/>
        <v/>
      </c>
      <c r="AZ710" s="11" t="str">
        <f t="shared" si="259"/>
        <v/>
      </c>
      <c r="BA710" s="11" t="str">
        <f t="shared" si="241"/>
        <v/>
      </c>
      <c r="BB710" s="11" t="str">
        <f>IFERROR(IF(AW710="","",VLOOKUP(AW710,SUSS!R:S,2,FALSE)),AY710*SUSS!$M$2)</f>
        <v/>
      </c>
      <c r="BC710" s="11" t="str">
        <f t="shared" si="261"/>
        <v/>
      </c>
    </row>
    <row r="711" spans="29:55" hidden="1"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/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29:55" hidden="1"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/>
      </c>
      <c r="AU712" s="11" t="str">
        <f t="shared" si="255"/>
        <v/>
      </c>
      <c r="AV712" s="11" t="str">
        <f t="shared" si="256"/>
        <v/>
      </c>
      <c r="AW712" s="11" t="str">
        <f t="shared" si="257"/>
        <v/>
      </c>
      <c r="AX712" s="11" t="str">
        <f t="shared" si="258"/>
        <v/>
      </c>
      <c r="AY712" s="11" t="str">
        <f t="shared" si="260"/>
        <v/>
      </c>
      <c r="AZ712" s="11" t="str">
        <f t="shared" si="259"/>
        <v/>
      </c>
      <c r="BA712" s="11" t="str">
        <f t="shared" ref="BA712:BA775" si="262">AT712&amp;" "&amp;AU712</f>
        <v/>
      </c>
      <c r="BB712" s="11" t="str">
        <f>IFERROR(IF(AW712="","",VLOOKUP(AW712,SUSS!R:S,2,FALSE)),AY712*SUSS!$M$2)</f>
        <v/>
      </c>
      <c r="BC712" s="11" t="str">
        <f t="shared" si="261"/>
        <v/>
      </c>
    </row>
    <row r="713" spans="29:55" hidden="1"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/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29:55" hidden="1"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/>
      </c>
      <c r="AU714" s="11" t="str">
        <f t="shared" si="255"/>
        <v/>
      </c>
      <c r="AV714" s="11" t="str">
        <f t="shared" si="256"/>
        <v/>
      </c>
      <c r="AW714" s="11" t="str">
        <f t="shared" si="257"/>
        <v/>
      </c>
      <c r="AX714" s="11" t="str">
        <f t="shared" si="258"/>
        <v/>
      </c>
      <c r="AY714" s="11" t="str">
        <f t="shared" si="260"/>
        <v/>
      </c>
      <c r="AZ714" s="11" t="str">
        <f t="shared" si="259"/>
        <v/>
      </c>
      <c r="BA714" s="11" t="str">
        <f t="shared" si="262"/>
        <v/>
      </c>
      <c r="BB714" s="11" t="str">
        <f>IFERROR(IF(AW714="","",VLOOKUP(AW714,SUSS!R:S,2,FALSE)),AY714*SUSS!$M$2)</f>
        <v/>
      </c>
      <c r="BC714" s="11" t="str">
        <f t="shared" si="261"/>
        <v/>
      </c>
    </row>
    <row r="715" spans="29:55" hidden="1"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/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29:55" hidden="1"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/>
      </c>
      <c r="AU716" s="11" t="str">
        <f t="shared" si="255"/>
        <v/>
      </c>
      <c r="AV716" s="11" t="str">
        <f t="shared" si="256"/>
        <v/>
      </c>
      <c r="AW716" s="11" t="str">
        <f t="shared" si="257"/>
        <v/>
      </c>
      <c r="AX716" s="11" t="str">
        <f t="shared" si="258"/>
        <v/>
      </c>
      <c r="AY716" s="11" t="str">
        <f t="shared" si="260"/>
        <v/>
      </c>
      <c r="AZ716" s="11" t="str">
        <f t="shared" si="259"/>
        <v/>
      </c>
      <c r="BA716" s="11" t="str">
        <f t="shared" si="262"/>
        <v/>
      </c>
      <c r="BB716" s="11" t="str">
        <f>IFERROR(IF(AW716="","",VLOOKUP(AW716,SUSS!R:S,2,FALSE)),AY716*SUSS!$M$2)</f>
        <v/>
      </c>
      <c r="BC716" s="11" t="str">
        <f t="shared" si="261"/>
        <v/>
      </c>
    </row>
    <row r="717" spans="29:55" hidden="1"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/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29:55" hidden="1"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/>
      </c>
      <c r="AU718" s="11" t="str">
        <f t="shared" si="255"/>
        <v/>
      </c>
      <c r="AV718" s="11" t="str">
        <f t="shared" si="256"/>
        <v/>
      </c>
      <c r="AW718" s="11" t="str">
        <f t="shared" si="257"/>
        <v/>
      </c>
      <c r="AX718" s="11" t="str">
        <f t="shared" si="258"/>
        <v/>
      </c>
      <c r="AY718" s="11" t="str">
        <f t="shared" si="260"/>
        <v/>
      </c>
      <c r="AZ718" s="11" t="str">
        <f t="shared" si="259"/>
        <v/>
      </c>
      <c r="BA718" s="11" t="str">
        <f t="shared" si="262"/>
        <v/>
      </c>
      <c r="BB718" s="11" t="str">
        <f>IFERROR(IF(AW718="","",VLOOKUP(AW718,SUSS!R:S,2,FALSE)),AY718*SUSS!$M$2)</f>
        <v/>
      </c>
      <c r="BC718" s="11" t="str">
        <f t="shared" si="261"/>
        <v/>
      </c>
    </row>
    <row r="719" spans="29:55" hidden="1"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/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29:55" hidden="1"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/>
      </c>
      <c r="AU720" s="11" t="str">
        <f t="shared" si="255"/>
        <v/>
      </c>
      <c r="AV720" s="11" t="str">
        <f t="shared" si="256"/>
        <v/>
      </c>
      <c r="AW720" s="11" t="str">
        <f t="shared" si="257"/>
        <v/>
      </c>
      <c r="AX720" s="11" t="str">
        <f t="shared" si="258"/>
        <v/>
      </c>
      <c r="AY720" s="11" t="str">
        <f t="shared" si="260"/>
        <v/>
      </c>
      <c r="AZ720" s="11" t="str">
        <f t="shared" si="259"/>
        <v/>
      </c>
      <c r="BA720" s="11" t="str">
        <f t="shared" si="262"/>
        <v/>
      </c>
      <c r="BB720" s="11" t="str">
        <f>IFERROR(IF(AW720="","",VLOOKUP(AW720,SUSS!R:S,2,FALSE)),AY720*SUSS!$M$2)</f>
        <v/>
      </c>
      <c r="BC720" s="11" t="str">
        <f t="shared" si="261"/>
        <v/>
      </c>
    </row>
    <row r="721" spans="29:55" hidden="1"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/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29:55" hidden="1"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/>
      </c>
      <c r="AU722" s="11" t="str">
        <f t="shared" si="255"/>
        <v/>
      </c>
      <c r="AV722" s="11" t="str">
        <f t="shared" si="256"/>
        <v/>
      </c>
      <c r="AW722" s="11" t="str">
        <f t="shared" si="257"/>
        <v/>
      </c>
      <c r="AX722" s="11" t="str">
        <f t="shared" si="258"/>
        <v/>
      </c>
      <c r="AY722" s="11" t="str">
        <f t="shared" si="260"/>
        <v/>
      </c>
      <c r="AZ722" s="11" t="str">
        <f t="shared" si="259"/>
        <v/>
      </c>
      <c r="BA722" s="11" t="str">
        <f t="shared" si="262"/>
        <v/>
      </c>
      <c r="BB722" s="11" t="str">
        <f>IFERROR(IF(AW722="","",VLOOKUP(AW722,SUSS!R:S,2,FALSE)),AY722*SUSS!$M$2)</f>
        <v/>
      </c>
      <c r="BC722" s="11" t="str">
        <f t="shared" si="261"/>
        <v/>
      </c>
    </row>
    <row r="723" spans="29:55" hidden="1"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/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29:55" hidden="1"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/>
      </c>
      <c r="AU724" s="11" t="str">
        <f t="shared" si="255"/>
        <v/>
      </c>
      <c r="AV724" s="11" t="str">
        <f t="shared" si="256"/>
        <v/>
      </c>
      <c r="AW724" s="11" t="str">
        <f t="shared" si="257"/>
        <v/>
      </c>
      <c r="AX724" s="11" t="str">
        <f t="shared" si="258"/>
        <v/>
      </c>
      <c r="AY724" s="11" t="str">
        <f t="shared" si="260"/>
        <v/>
      </c>
      <c r="AZ724" s="11" t="str">
        <f t="shared" si="259"/>
        <v/>
      </c>
      <c r="BA724" s="11" t="str">
        <f t="shared" si="262"/>
        <v/>
      </c>
      <c r="BB724" s="11" t="str">
        <f>IFERROR(IF(AW724="","",VLOOKUP(AW724,SUSS!R:S,2,FALSE)),AY724*SUSS!$M$2)</f>
        <v/>
      </c>
      <c r="BC724" s="11" t="str">
        <f t="shared" si="261"/>
        <v/>
      </c>
    </row>
    <row r="725" spans="29:55" hidden="1"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/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29:55" hidden="1"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/>
      </c>
      <c r="AU726" s="11" t="str">
        <f t="shared" si="255"/>
        <v/>
      </c>
      <c r="AV726" s="11" t="str">
        <f t="shared" si="256"/>
        <v/>
      </c>
      <c r="AW726" s="11" t="str">
        <f t="shared" si="257"/>
        <v/>
      </c>
      <c r="AX726" s="11" t="str">
        <f t="shared" si="258"/>
        <v/>
      </c>
      <c r="AY726" s="11" t="str">
        <f t="shared" si="260"/>
        <v/>
      </c>
      <c r="AZ726" s="11" t="str">
        <f t="shared" si="259"/>
        <v/>
      </c>
      <c r="BA726" s="11" t="str">
        <f t="shared" si="262"/>
        <v/>
      </c>
      <c r="BB726" s="11" t="str">
        <f>IFERROR(IF(AW726="","",VLOOKUP(AW726,SUSS!R:S,2,FALSE)),AY726*SUSS!$M$2)</f>
        <v/>
      </c>
      <c r="BC726" s="11" t="str">
        <f t="shared" si="261"/>
        <v/>
      </c>
    </row>
    <row r="727" spans="29:55" hidden="1"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/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29:55" hidden="1"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/>
      </c>
      <c r="AU728" s="11" t="str">
        <f t="shared" si="255"/>
        <v/>
      </c>
      <c r="AV728" s="11" t="str">
        <f t="shared" si="256"/>
        <v/>
      </c>
      <c r="AW728" s="11" t="str">
        <f t="shared" si="257"/>
        <v/>
      </c>
      <c r="AX728" s="11" t="str">
        <f t="shared" si="258"/>
        <v/>
      </c>
      <c r="AY728" s="11" t="str">
        <f t="shared" si="260"/>
        <v/>
      </c>
      <c r="AZ728" s="11" t="str">
        <f t="shared" si="259"/>
        <v/>
      </c>
      <c r="BA728" s="11" t="str">
        <f t="shared" si="262"/>
        <v/>
      </c>
      <c r="BB728" s="11" t="str">
        <f>IFERROR(IF(AW728="","",VLOOKUP(AW728,SUSS!R:S,2,FALSE)),AY728*SUSS!$M$2)</f>
        <v/>
      </c>
      <c r="BC728" s="11" t="str">
        <f t="shared" si="261"/>
        <v/>
      </c>
    </row>
    <row r="729" spans="29:55" hidden="1"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/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29:55" hidden="1"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/>
      </c>
      <c r="AU730" s="11" t="str">
        <f t="shared" si="255"/>
        <v/>
      </c>
      <c r="AV730" s="11" t="str">
        <f t="shared" si="256"/>
        <v/>
      </c>
      <c r="AW730" s="11" t="str">
        <f t="shared" si="257"/>
        <v/>
      </c>
      <c r="AX730" s="11" t="str">
        <f t="shared" si="258"/>
        <v/>
      </c>
      <c r="AY730" s="11" t="str">
        <f t="shared" si="260"/>
        <v/>
      </c>
      <c r="AZ730" s="11" t="str">
        <f t="shared" si="259"/>
        <v/>
      </c>
      <c r="BA730" s="11" t="str">
        <f t="shared" si="262"/>
        <v/>
      </c>
      <c r="BB730" s="11" t="str">
        <f>IFERROR(IF(AW730="","",VLOOKUP(AW730,SUSS!R:S,2,FALSE)),AY730*SUSS!$M$2)</f>
        <v/>
      </c>
      <c r="BC730" s="11" t="str">
        <f t="shared" si="261"/>
        <v/>
      </c>
    </row>
    <row r="731" spans="29:55" hidden="1"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/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29:55" hidden="1"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/>
      </c>
      <c r="AU732" s="11" t="str">
        <f t="shared" si="255"/>
        <v/>
      </c>
      <c r="AV732" s="11" t="str">
        <f t="shared" si="256"/>
        <v/>
      </c>
      <c r="AW732" s="11" t="str">
        <f t="shared" si="257"/>
        <v/>
      </c>
      <c r="AX732" s="11" t="str">
        <f t="shared" si="258"/>
        <v/>
      </c>
      <c r="AY732" s="11" t="str">
        <f t="shared" si="260"/>
        <v/>
      </c>
      <c r="AZ732" s="11" t="str">
        <f t="shared" si="259"/>
        <v/>
      </c>
      <c r="BA732" s="11" t="str">
        <f t="shared" si="262"/>
        <v/>
      </c>
      <c r="BB732" s="11" t="str">
        <f>IFERROR(IF(AW732="","",VLOOKUP(AW732,SUSS!R:S,2,FALSE)),AY732*SUSS!$M$2)</f>
        <v/>
      </c>
      <c r="BC732" s="11" t="str">
        <f t="shared" si="261"/>
        <v/>
      </c>
    </row>
    <row r="733" spans="29:55" hidden="1"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/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29:55" hidden="1"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/>
      </c>
      <c r="AU734" s="11" t="str">
        <f t="shared" ref="AU734:AU797" si="276">IF($Q734=$AD$1,O734,"")</f>
        <v/>
      </c>
      <c r="AV734" s="11" t="str">
        <f t="shared" ref="AV734:AV797" si="277">IF($Q734=$AD$1,P734,"")</f>
        <v/>
      </c>
      <c r="AW734" s="11" t="str">
        <f t="shared" ref="AW734:AW797" si="278">IF($Q734=$AD$1,T734,"")</f>
        <v/>
      </c>
      <c r="AX734" s="11" t="str">
        <f t="shared" ref="AX734:AX797" si="279">IF(AW734&lt;&gt;"",AW734&amp;" "&amp;$AD$1,"")</f>
        <v/>
      </c>
      <c r="AY734" s="11" t="str">
        <f t="shared" si="260"/>
        <v/>
      </c>
      <c r="AZ734" s="11" t="str">
        <f t="shared" ref="AZ734:AZ797" si="280">IF(AY734="","",AV734/AY734)</f>
        <v/>
      </c>
      <c r="BA734" s="11" t="str">
        <f t="shared" si="262"/>
        <v/>
      </c>
      <c r="BB734" s="11" t="str">
        <f>IFERROR(IF(AW734="","",VLOOKUP(AW734,SUSS!R:S,2,FALSE)),AY734*SUSS!$M$2)</f>
        <v/>
      </c>
      <c r="BC734" s="11" t="str">
        <f t="shared" si="261"/>
        <v/>
      </c>
    </row>
    <row r="735" spans="29:55" hidden="1"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/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29:55" hidden="1"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/>
      </c>
      <c r="AU736" s="11" t="str">
        <f t="shared" si="276"/>
        <v/>
      </c>
      <c r="AV736" s="11" t="str">
        <f t="shared" si="277"/>
        <v/>
      </c>
      <c r="AW736" s="11" t="str">
        <f t="shared" si="278"/>
        <v/>
      </c>
      <c r="AX736" s="11" t="str">
        <f t="shared" si="279"/>
        <v/>
      </c>
      <c r="AY736" s="11" t="str">
        <f t="shared" si="260"/>
        <v/>
      </c>
      <c r="AZ736" s="11" t="str">
        <f t="shared" si="280"/>
        <v/>
      </c>
      <c r="BA736" s="11" t="str">
        <f t="shared" si="262"/>
        <v/>
      </c>
      <c r="BB736" s="11" t="str">
        <f>IFERROR(IF(AW736="","",VLOOKUP(AW736,SUSS!R:S,2,FALSE)),AY736*SUSS!$M$2)</f>
        <v/>
      </c>
      <c r="BC736" s="11" t="str">
        <f t="shared" si="261"/>
        <v/>
      </c>
    </row>
    <row r="737" spans="29:55" hidden="1"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/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29:55" hidden="1"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/>
      </c>
      <c r="AU738" s="11" t="str">
        <f t="shared" si="276"/>
        <v/>
      </c>
      <c r="AV738" s="11" t="str">
        <f t="shared" si="277"/>
        <v/>
      </c>
      <c r="AW738" s="11" t="str">
        <f t="shared" si="278"/>
        <v/>
      </c>
      <c r="AX738" s="11" t="str">
        <f t="shared" si="279"/>
        <v/>
      </c>
      <c r="AY738" s="11" t="str">
        <f t="shared" si="260"/>
        <v/>
      </c>
      <c r="AZ738" s="11" t="str">
        <f t="shared" si="280"/>
        <v/>
      </c>
      <c r="BA738" s="11" t="str">
        <f t="shared" si="262"/>
        <v/>
      </c>
      <c r="BB738" s="11" t="str">
        <f>IFERROR(IF(AW738="","",VLOOKUP(AW738,SUSS!R:S,2,FALSE)),AY738*SUSS!$M$2)</f>
        <v/>
      </c>
      <c r="BC738" s="11" t="str">
        <f t="shared" si="261"/>
        <v/>
      </c>
    </row>
    <row r="739" spans="29:55" hidden="1"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/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29:55" hidden="1"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/>
      </c>
      <c r="AU740" s="11" t="str">
        <f t="shared" si="276"/>
        <v/>
      </c>
      <c r="AV740" s="11" t="str">
        <f t="shared" si="277"/>
        <v/>
      </c>
      <c r="AW740" s="11" t="str">
        <f t="shared" si="278"/>
        <v/>
      </c>
      <c r="AX740" s="11" t="str">
        <f t="shared" si="279"/>
        <v/>
      </c>
      <c r="AY740" s="11" t="str">
        <f t="shared" si="260"/>
        <v/>
      </c>
      <c r="AZ740" s="11" t="str">
        <f t="shared" si="280"/>
        <v/>
      </c>
      <c r="BA740" s="11" t="str">
        <f t="shared" si="262"/>
        <v/>
      </c>
      <c r="BB740" s="11" t="str">
        <f>IFERROR(IF(AW740="","",VLOOKUP(AW740,SUSS!R:S,2,FALSE)),AY740*SUSS!$M$2)</f>
        <v/>
      </c>
      <c r="BC740" s="11" t="str">
        <f t="shared" si="261"/>
        <v/>
      </c>
    </row>
    <row r="741" spans="29:55" hidden="1"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/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29:55" hidden="1"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/>
      </c>
      <c r="AU742" s="11" t="str">
        <f t="shared" si="276"/>
        <v/>
      </c>
      <c r="AV742" s="11" t="str">
        <f t="shared" si="277"/>
        <v/>
      </c>
      <c r="AW742" s="11" t="str">
        <f t="shared" si="278"/>
        <v/>
      </c>
      <c r="AX742" s="11" t="str">
        <f t="shared" si="279"/>
        <v/>
      </c>
      <c r="AY742" s="11" t="str">
        <f t="shared" si="260"/>
        <v/>
      </c>
      <c r="AZ742" s="11" t="str">
        <f t="shared" si="280"/>
        <v/>
      </c>
      <c r="BA742" s="11" t="str">
        <f t="shared" si="262"/>
        <v/>
      </c>
      <c r="BB742" s="11" t="str">
        <f>IFERROR(IF(AW742="","",VLOOKUP(AW742,SUSS!R:S,2,FALSE)),AY742*SUSS!$M$2)</f>
        <v/>
      </c>
      <c r="BC742" s="11" t="str">
        <f t="shared" si="261"/>
        <v/>
      </c>
    </row>
    <row r="743" spans="29:55" hidden="1"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/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29:55" hidden="1"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/>
      </c>
      <c r="AU744" s="11" t="str">
        <f t="shared" si="276"/>
        <v/>
      </c>
      <c r="AV744" s="11" t="str">
        <f t="shared" si="277"/>
        <v/>
      </c>
      <c r="AW744" s="11" t="str">
        <f t="shared" si="278"/>
        <v/>
      </c>
      <c r="AX744" s="11" t="str">
        <f t="shared" si="279"/>
        <v/>
      </c>
      <c r="AY744" s="11" t="str">
        <f t="shared" si="260"/>
        <v/>
      </c>
      <c r="AZ744" s="11" t="str">
        <f t="shared" si="280"/>
        <v/>
      </c>
      <c r="BA744" s="11" t="str">
        <f t="shared" si="262"/>
        <v/>
      </c>
      <c r="BB744" s="11" t="str">
        <f>IFERROR(IF(AW744="","",VLOOKUP(AW744,SUSS!R:S,2,FALSE)),AY744*SUSS!$M$2)</f>
        <v/>
      </c>
      <c r="BC744" s="11" t="str">
        <f t="shared" si="261"/>
        <v/>
      </c>
    </row>
    <row r="745" spans="29:55" hidden="1"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/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29:55" hidden="1"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/>
      </c>
      <c r="AU746" s="11" t="str">
        <f t="shared" si="276"/>
        <v/>
      </c>
      <c r="AV746" s="11" t="str">
        <f t="shared" si="277"/>
        <v/>
      </c>
      <c r="AW746" s="11" t="str">
        <f t="shared" si="278"/>
        <v/>
      </c>
      <c r="AX746" s="11" t="str">
        <f t="shared" si="279"/>
        <v/>
      </c>
      <c r="AY746" s="11" t="str">
        <f t="shared" si="260"/>
        <v/>
      </c>
      <c r="AZ746" s="11" t="str">
        <f t="shared" si="280"/>
        <v/>
      </c>
      <c r="BA746" s="11" t="str">
        <f t="shared" si="262"/>
        <v/>
      </c>
      <c r="BB746" s="11" t="str">
        <f>IFERROR(IF(AW746="","",VLOOKUP(AW746,SUSS!R:S,2,FALSE)),AY746*SUSS!$M$2)</f>
        <v/>
      </c>
      <c r="BC746" s="11" t="str">
        <f t="shared" si="261"/>
        <v/>
      </c>
    </row>
    <row r="747" spans="29:55" hidden="1"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/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29:55" hidden="1"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/>
      </c>
      <c r="AU748" s="11" t="str">
        <f t="shared" si="276"/>
        <v/>
      </c>
      <c r="AV748" s="11" t="str">
        <f t="shared" si="277"/>
        <v/>
      </c>
      <c r="AW748" s="11" t="str">
        <f t="shared" si="278"/>
        <v/>
      </c>
      <c r="AX748" s="11" t="str">
        <f t="shared" si="279"/>
        <v/>
      </c>
      <c r="AY748" s="11" t="str">
        <f t="shared" si="260"/>
        <v/>
      </c>
      <c r="AZ748" s="11" t="str">
        <f t="shared" si="280"/>
        <v/>
      </c>
      <c r="BA748" s="11" t="str">
        <f t="shared" si="262"/>
        <v/>
      </c>
      <c r="BB748" s="11" t="str">
        <f>IFERROR(IF(AW748="","",VLOOKUP(AW748,SUSS!R:S,2,FALSE)),AY748*SUSS!$M$2)</f>
        <v/>
      </c>
      <c r="BC748" s="11" t="str">
        <f t="shared" si="261"/>
        <v/>
      </c>
    </row>
    <row r="749" spans="29:55" hidden="1"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/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29:55" hidden="1"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/>
      </c>
      <c r="AU750" s="11" t="str">
        <f t="shared" si="276"/>
        <v/>
      </c>
      <c r="AV750" s="11" t="str">
        <f t="shared" si="277"/>
        <v/>
      </c>
      <c r="AW750" s="11" t="str">
        <f t="shared" si="278"/>
        <v/>
      </c>
      <c r="AX750" s="11" t="str">
        <f t="shared" si="279"/>
        <v/>
      </c>
      <c r="AY750" s="11" t="str">
        <f t="shared" si="260"/>
        <v/>
      </c>
      <c r="AZ750" s="11" t="str">
        <f t="shared" si="280"/>
        <v/>
      </c>
      <c r="BA750" s="11" t="str">
        <f t="shared" si="262"/>
        <v/>
      </c>
      <c r="BB750" s="11" t="str">
        <f>IFERROR(IF(AW750="","",VLOOKUP(AW750,SUSS!R:S,2,FALSE)),AY750*SUSS!$M$2)</f>
        <v/>
      </c>
      <c r="BC750" s="11" t="str">
        <f t="shared" si="261"/>
        <v/>
      </c>
    </row>
    <row r="751" spans="29:55" hidden="1"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/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29:55" hidden="1"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/>
      </c>
      <c r="AU752" s="11" t="str">
        <f t="shared" si="276"/>
        <v/>
      </c>
      <c r="AV752" s="11" t="str">
        <f t="shared" si="277"/>
        <v/>
      </c>
      <c r="AW752" s="11" t="str">
        <f t="shared" si="278"/>
        <v/>
      </c>
      <c r="AX752" s="11" t="str">
        <f t="shared" si="279"/>
        <v/>
      </c>
      <c r="AY752" s="11" t="str">
        <f t="shared" si="260"/>
        <v/>
      </c>
      <c r="AZ752" s="11" t="str">
        <f t="shared" si="280"/>
        <v/>
      </c>
      <c r="BA752" s="11" t="str">
        <f t="shared" si="262"/>
        <v/>
      </c>
      <c r="BB752" s="11" t="str">
        <f>IFERROR(IF(AW752="","",VLOOKUP(AW752,SUSS!R:S,2,FALSE)),AY752*SUSS!$M$2)</f>
        <v/>
      </c>
      <c r="BC752" s="11" t="str">
        <f t="shared" si="261"/>
        <v/>
      </c>
    </row>
    <row r="753" spans="29:55" hidden="1"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/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29:55" hidden="1"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/>
      </c>
      <c r="AU754" s="11" t="str">
        <f t="shared" si="276"/>
        <v/>
      </c>
      <c r="AV754" s="11" t="str">
        <f t="shared" si="277"/>
        <v/>
      </c>
      <c r="AW754" s="11" t="str">
        <f t="shared" si="278"/>
        <v/>
      </c>
      <c r="AX754" s="11" t="str">
        <f t="shared" si="279"/>
        <v/>
      </c>
      <c r="AY754" s="11" t="str">
        <f t="shared" si="260"/>
        <v/>
      </c>
      <c r="AZ754" s="11" t="str">
        <f t="shared" si="280"/>
        <v/>
      </c>
      <c r="BA754" s="11" t="str">
        <f t="shared" si="262"/>
        <v/>
      </c>
      <c r="BB754" s="11" t="str">
        <f>IFERROR(IF(AW754="","",VLOOKUP(AW754,SUSS!R:S,2,FALSE)),AY754*SUSS!$M$2)</f>
        <v/>
      </c>
      <c r="BC754" s="11" t="str">
        <f t="shared" si="261"/>
        <v/>
      </c>
    </row>
    <row r="755" spans="29:55" hidden="1"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/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29:55" hidden="1"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/>
      </c>
      <c r="AU756" s="11" t="str">
        <f t="shared" si="276"/>
        <v/>
      </c>
      <c r="AV756" s="11" t="str">
        <f t="shared" si="277"/>
        <v/>
      </c>
      <c r="AW756" s="11" t="str">
        <f t="shared" si="278"/>
        <v/>
      </c>
      <c r="AX756" s="11" t="str">
        <f t="shared" si="279"/>
        <v/>
      </c>
      <c r="AY756" s="11" t="str">
        <f t="shared" si="260"/>
        <v/>
      </c>
      <c r="AZ756" s="11" t="str">
        <f t="shared" si="280"/>
        <v/>
      </c>
      <c r="BA756" s="11" t="str">
        <f t="shared" si="262"/>
        <v/>
      </c>
      <c r="BB756" s="11" t="str">
        <f>IFERROR(IF(AW756="","",VLOOKUP(AW756,SUSS!R:S,2,FALSE)),AY756*SUSS!$M$2)</f>
        <v/>
      </c>
      <c r="BC756" s="11" t="str">
        <f t="shared" si="261"/>
        <v/>
      </c>
    </row>
    <row r="757" spans="29:55" hidden="1"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/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29:55" hidden="1"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/>
      </c>
      <c r="AU758" s="11" t="str">
        <f t="shared" si="276"/>
        <v/>
      </c>
      <c r="AV758" s="11" t="str">
        <f t="shared" si="277"/>
        <v/>
      </c>
      <c r="AW758" s="11" t="str">
        <f t="shared" si="278"/>
        <v/>
      </c>
      <c r="AX758" s="11" t="str">
        <f t="shared" si="279"/>
        <v/>
      </c>
      <c r="AY758" s="11" t="str">
        <f t="shared" si="260"/>
        <v/>
      </c>
      <c r="AZ758" s="11" t="str">
        <f t="shared" si="280"/>
        <v/>
      </c>
      <c r="BA758" s="11" t="str">
        <f t="shared" si="262"/>
        <v/>
      </c>
      <c r="BB758" s="11" t="str">
        <f>IFERROR(IF(AW758="","",VLOOKUP(AW758,SUSS!R:S,2,FALSE)),AY758*SUSS!$M$2)</f>
        <v/>
      </c>
      <c r="BC758" s="11" t="str">
        <f t="shared" si="261"/>
        <v/>
      </c>
    </row>
    <row r="759" spans="29:55" hidden="1"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/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29:55" hidden="1"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/>
      </c>
      <c r="AU760" s="11" t="str">
        <f t="shared" si="276"/>
        <v/>
      </c>
      <c r="AV760" s="11" t="str">
        <f t="shared" si="277"/>
        <v/>
      </c>
      <c r="AW760" s="11" t="str">
        <f t="shared" si="278"/>
        <v/>
      </c>
      <c r="AX760" s="11" t="str">
        <f t="shared" si="279"/>
        <v/>
      </c>
      <c r="AY760" s="11" t="str">
        <f t="shared" si="260"/>
        <v/>
      </c>
      <c r="AZ760" s="11" t="str">
        <f t="shared" si="280"/>
        <v/>
      </c>
      <c r="BA760" s="11" t="str">
        <f t="shared" si="262"/>
        <v/>
      </c>
      <c r="BB760" s="11" t="str">
        <f>IFERROR(IF(AW760="","",VLOOKUP(AW760,SUSS!R:S,2,FALSE)),AY760*SUSS!$M$2)</f>
        <v/>
      </c>
      <c r="BC760" s="11" t="str">
        <f t="shared" si="261"/>
        <v/>
      </c>
    </row>
    <row r="761" spans="29:55" hidden="1"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/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29:55" hidden="1"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/>
      </c>
      <c r="AU762" s="11" t="str">
        <f t="shared" si="276"/>
        <v/>
      </c>
      <c r="AV762" s="11" t="str">
        <f t="shared" si="277"/>
        <v/>
      </c>
      <c r="AW762" s="11" t="str">
        <f t="shared" si="278"/>
        <v/>
      </c>
      <c r="AX762" s="11" t="str">
        <f t="shared" si="279"/>
        <v/>
      </c>
      <c r="AY762" s="11" t="str">
        <f t="shared" si="260"/>
        <v/>
      </c>
      <c r="AZ762" s="11" t="str">
        <f t="shared" si="280"/>
        <v/>
      </c>
      <c r="BA762" s="11" t="str">
        <f t="shared" si="262"/>
        <v/>
      </c>
      <c r="BB762" s="11" t="str">
        <f>IFERROR(IF(AW762="","",VLOOKUP(AW762,SUSS!R:S,2,FALSE)),AY762*SUSS!$M$2)</f>
        <v/>
      </c>
      <c r="BC762" s="11" t="str">
        <f t="shared" si="261"/>
        <v/>
      </c>
    </row>
    <row r="763" spans="29:55" hidden="1"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/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29:55" hidden="1"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/>
      </c>
      <c r="AU764" s="11" t="str">
        <f t="shared" si="276"/>
        <v/>
      </c>
      <c r="AV764" s="11" t="str">
        <f t="shared" si="277"/>
        <v/>
      </c>
      <c r="AW764" s="11" t="str">
        <f t="shared" si="278"/>
        <v/>
      </c>
      <c r="AX764" s="11" t="str">
        <f t="shared" si="279"/>
        <v/>
      </c>
      <c r="AY764" s="11" t="str">
        <f t="shared" si="260"/>
        <v/>
      </c>
      <c r="AZ764" s="11" t="str">
        <f t="shared" si="280"/>
        <v/>
      </c>
      <c r="BA764" s="11" t="str">
        <f t="shared" si="262"/>
        <v/>
      </c>
      <c r="BB764" s="11" t="str">
        <f>IFERROR(IF(AW764="","",VLOOKUP(AW764,SUSS!R:S,2,FALSE)),AY764*SUSS!$M$2)</f>
        <v/>
      </c>
      <c r="BC764" s="11" t="str">
        <f t="shared" si="261"/>
        <v/>
      </c>
    </row>
    <row r="765" spans="29:55" hidden="1"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/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29:55" hidden="1"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/>
      </c>
      <c r="AU766" s="11" t="str">
        <f t="shared" si="276"/>
        <v/>
      </c>
      <c r="AV766" s="11" t="str">
        <f t="shared" si="277"/>
        <v/>
      </c>
      <c r="AW766" s="11" t="str">
        <f t="shared" si="278"/>
        <v/>
      </c>
      <c r="AX766" s="11" t="str">
        <f t="shared" si="279"/>
        <v/>
      </c>
      <c r="AY766" s="11" t="str">
        <f t="shared" si="260"/>
        <v/>
      </c>
      <c r="AZ766" s="11" t="str">
        <f t="shared" si="280"/>
        <v/>
      </c>
      <c r="BA766" s="11" t="str">
        <f t="shared" si="262"/>
        <v/>
      </c>
      <c r="BB766" s="11" t="str">
        <f>IFERROR(IF(AW766="","",VLOOKUP(AW766,SUSS!R:S,2,FALSE)),AY766*SUSS!$M$2)</f>
        <v/>
      </c>
      <c r="BC766" s="11" t="str">
        <f t="shared" si="261"/>
        <v/>
      </c>
    </row>
    <row r="767" spans="29:55" hidden="1"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/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29:55" hidden="1"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/>
      </c>
      <c r="AU768" s="11" t="str">
        <f t="shared" si="276"/>
        <v/>
      </c>
      <c r="AV768" s="11" t="str">
        <f t="shared" si="277"/>
        <v/>
      </c>
      <c r="AW768" s="11" t="str">
        <f t="shared" si="278"/>
        <v/>
      </c>
      <c r="AX768" s="11" t="str">
        <f t="shared" si="279"/>
        <v/>
      </c>
      <c r="AY768" s="11" t="str">
        <f t="shared" si="260"/>
        <v/>
      </c>
      <c r="AZ768" s="11" t="str">
        <f t="shared" si="280"/>
        <v/>
      </c>
      <c r="BA768" s="11" t="str">
        <f t="shared" si="262"/>
        <v/>
      </c>
      <c r="BB768" s="11" t="str">
        <f>IFERROR(IF(AW768="","",VLOOKUP(AW768,SUSS!R:S,2,FALSE)),AY768*SUSS!$M$2)</f>
        <v/>
      </c>
      <c r="BC768" s="11" t="str">
        <f t="shared" si="261"/>
        <v/>
      </c>
    </row>
    <row r="769" spans="29:55" hidden="1"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/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29:55" hidden="1"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/>
      </c>
      <c r="AU770" s="11" t="str">
        <f t="shared" si="276"/>
        <v/>
      </c>
      <c r="AV770" s="11" t="str">
        <f t="shared" si="277"/>
        <v/>
      </c>
      <c r="AW770" s="11" t="str">
        <f t="shared" si="278"/>
        <v/>
      </c>
      <c r="AX770" s="11" t="str">
        <f t="shared" si="279"/>
        <v/>
      </c>
      <c r="AY770" s="11" t="str">
        <f t="shared" si="260"/>
        <v/>
      </c>
      <c r="AZ770" s="11" t="str">
        <f t="shared" si="280"/>
        <v/>
      </c>
      <c r="BA770" s="11" t="str">
        <f t="shared" si="262"/>
        <v/>
      </c>
      <c r="BB770" s="11" t="str">
        <f>IFERROR(IF(AW770="","",VLOOKUP(AW770,SUSS!R:S,2,FALSE)),AY770*SUSS!$M$2)</f>
        <v/>
      </c>
      <c r="BC770" s="11" t="str">
        <f t="shared" si="261"/>
        <v/>
      </c>
    </row>
    <row r="771" spans="29:55" hidden="1"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/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29:55" hidden="1"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/>
      </c>
      <c r="AU772" s="11" t="str">
        <f t="shared" si="276"/>
        <v/>
      </c>
      <c r="AV772" s="11" t="str">
        <f t="shared" si="277"/>
        <v/>
      </c>
      <c r="AW772" s="11" t="str">
        <f t="shared" si="278"/>
        <v/>
      </c>
      <c r="AX772" s="11" t="str">
        <f t="shared" si="279"/>
        <v/>
      </c>
      <c r="AY772" s="11" t="str">
        <f t="shared" ref="AY772:AY835" si="281">VLOOKUP(AX772,AO:AP,2,FALSE)</f>
        <v/>
      </c>
      <c r="AZ772" s="11" t="str">
        <f t="shared" si="280"/>
        <v/>
      </c>
      <c r="BA772" s="11" t="str">
        <f t="shared" si="262"/>
        <v/>
      </c>
      <c r="BB772" s="11" t="str">
        <f>IFERROR(IF(AW772="","",VLOOKUP(AW772,SUSS!R:S,2,FALSE)),AY772*SUSS!$M$2)</f>
        <v/>
      </c>
      <c r="BC772" s="11" t="str">
        <f t="shared" si="261"/>
        <v/>
      </c>
    </row>
    <row r="773" spans="29:55" hidden="1"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/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29:55" hidden="1"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/>
      </c>
      <c r="AU774" s="11" t="str">
        <f t="shared" si="276"/>
        <v/>
      </c>
      <c r="AV774" s="11" t="str">
        <f t="shared" si="277"/>
        <v/>
      </c>
      <c r="AW774" s="11" t="str">
        <f t="shared" si="278"/>
        <v/>
      </c>
      <c r="AX774" s="11" t="str">
        <f t="shared" si="279"/>
        <v/>
      </c>
      <c r="AY774" s="11" t="str">
        <f t="shared" si="281"/>
        <v/>
      </c>
      <c r="AZ774" s="11" t="str">
        <f t="shared" si="280"/>
        <v/>
      </c>
      <c r="BA774" s="11" t="str">
        <f t="shared" si="262"/>
        <v/>
      </c>
      <c r="BB774" s="11" t="str">
        <f>IFERROR(IF(AW774="","",VLOOKUP(AW774,SUSS!R:S,2,FALSE)),AY774*SUSS!$M$2)</f>
        <v/>
      </c>
      <c r="BC774" s="11" t="str">
        <f t="shared" si="282"/>
        <v/>
      </c>
    </row>
    <row r="775" spans="29:55" hidden="1"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/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29:55" hidden="1"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/>
      </c>
      <c r="AU776" s="11" t="str">
        <f t="shared" si="276"/>
        <v/>
      </c>
      <c r="AV776" s="11" t="str">
        <f t="shared" si="277"/>
        <v/>
      </c>
      <c r="AW776" s="11" t="str">
        <f t="shared" si="278"/>
        <v/>
      </c>
      <c r="AX776" s="11" t="str">
        <f t="shared" si="279"/>
        <v/>
      </c>
      <c r="AY776" s="11" t="str">
        <f t="shared" si="281"/>
        <v/>
      </c>
      <c r="AZ776" s="11" t="str">
        <f t="shared" si="280"/>
        <v/>
      </c>
      <c r="BA776" s="11" t="str">
        <f t="shared" ref="BA776:BA839" si="283">AT776&amp;" "&amp;AU776</f>
        <v/>
      </c>
      <c r="BB776" s="11" t="str">
        <f>IFERROR(IF(AW776="","",VLOOKUP(AW776,SUSS!R:S,2,FALSE)),AY776*SUSS!$M$2)</f>
        <v/>
      </c>
      <c r="BC776" s="11" t="str">
        <f t="shared" si="282"/>
        <v/>
      </c>
    </row>
    <row r="777" spans="29:55" hidden="1"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/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29:55" hidden="1"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/>
      </c>
      <c r="AU778" s="11" t="str">
        <f t="shared" si="276"/>
        <v/>
      </c>
      <c r="AV778" s="11" t="str">
        <f t="shared" si="277"/>
        <v/>
      </c>
      <c r="AW778" s="11" t="str">
        <f t="shared" si="278"/>
        <v/>
      </c>
      <c r="AX778" s="11" t="str">
        <f t="shared" si="279"/>
        <v/>
      </c>
      <c r="AY778" s="11" t="str">
        <f t="shared" si="281"/>
        <v/>
      </c>
      <c r="AZ778" s="11" t="str">
        <f t="shared" si="280"/>
        <v/>
      </c>
      <c r="BA778" s="11" t="str">
        <f t="shared" si="283"/>
        <v/>
      </c>
      <c r="BB778" s="11" t="str">
        <f>IFERROR(IF(AW778="","",VLOOKUP(AW778,SUSS!R:S,2,FALSE)),AY778*SUSS!$M$2)</f>
        <v/>
      </c>
      <c r="BC778" s="11" t="str">
        <f t="shared" si="282"/>
        <v/>
      </c>
    </row>
    <row r="779" spans="29:55" hidden="1"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/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29:55" hidden="1"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/>
      </c>
      <c r="AU780" s="11" t="str">
        <f t="shared" si="276"/>
        <v/>
      </c>
      <c r="AV780" s="11" t="str">
        <f t="shared" si="277"/>
        <v/>
      </c>
      <c r="AW780" s="11" t="str">
        <f t="shared" si="278"/>
        <v/>
      </c>
      <c r="AX780" s="11" t="str">
        <f t="shared" si="279"/>
        <v/>
      </c>
      <c r="AY780" s="11" t="str">
        <f t="shared" si="281"/>
        <v/>
      </c>
      <c r="AZ780" s="11" t="str">
        <f t="shared" si="280"/>
        <v/>
      </c>
      <c r="BA780" s="11" t="str">
        <f t="shared" si="283"/>
        <v/>
      </c>
      <c r="BB780" s="11" t="str">
        <f>IFERROR(IF(AW780="","",VLOOKUP(AW780,SUSS!R:S,2,FALSE)),AY780*SUSS!$M$2)</f>
        <v/>
      </c>
      <c r="BC780" s="11" t="str">
        <f t="shared" si="282"/>
        <v/>
      </c>
    </row>
    <row r="781" spans="29:55" hidden="1"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/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29:55" hidden="1"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/>
      </c>
      <c r="AU782" s="11" t="str">
        <f t="shared" si="276"/>
        <v/>
      </c>
      <c r="AV782" s="11" t="str">
        <f t="shared" si="277"/>
        <v/>
      </c>
      <c r="AW782" s="11" t="str">
        <f t="shared" si="278"/>
        <v/>
      </c>
      <c r="AX782" s="11" t="str">
        <f t="shared" si="279"/>
        <v/>
      </c>
      <c r="AY782" s="11" t="str">
        <f t="shared" si="281"/>
        <v/>
      </c>
      <c r="AZ782" s="11" t="str">
        <f t="shared" si="280"/>
        <v/>
      </c>
      <c r="BA782" s="11" t="str">
        <f t="shared" si="283"/>
        <v/>
      </c>
      <c r="BB782" s="11" t="str">
        <f>IFERROR(IF(AW782="","",VLOOKUP(AW782,SUSS!R:S,2,FALSE)),AY782*SUSS!$M$2)</f>
        <v/>
      </c>
      <c r="BC782" s="11" t="str">
        <f t="shared" si="282"/>
        <v/>
      </c>
    </row>
    <row r="783" spans="29:55" hidden="1"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/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29:55" hidden="1"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/>
      </c>
      <c r="AU784" s="11" t="str">
        <f t="shared" si="276"/>
        <v/>
      </c>
      <c r="AV784" s="11" t="str">
        <f t="shared" si="277"/>
        <v/>
      </c>
      <c r="AW784" s="11" t="str">
        <f t="shared" si="278"/>
        <v/>
      </c>
      <c r="AX784" s="11" t="str">
        <f t="shared" si="279"/>
        <v/>
      </c>
      <c r="AY784" s="11" t="str">
        <f t="shared" si="281"/>
        <v/>
      </c>
      <c r="AZ784" s="11" t="str">
        <f t="shared" si="280"/>
        <v/>
      </c>
      <c r="BA784" s="11" t="str">
        <f t="shared" si="283"/>
        <v/>
      </c>
      <c r="BB784" s="11" t="str">
        <f>IFERROR(IF(AW784="","",VLOOKUP(AW784,SUSS!R:S,2,FALSE)),AY784*SUSS!$M$2)</f>
        <v/>
      </c>
      <c r="BC784" s="11" t="str">
        <f t="shared" si="282"/>
        <v/>
      </c>
    </row>
    <row r="785" spans="29:55" hidden="1"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/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29:55" hidden="1"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/>
      </c>
      <c r="AU786" s="11" t="str">
        <f t="shared" si="276"/>
        <v/>
      </c>
      <c r="AV786" s="11" t="str">
        <f t="shared" si="277"/>
        <v/>
      </c>
      <c r="AW786" s="11" t="str">
        <f t="shared" si="278"/>
        <v/>
      </c>
      <c r="AX786" s="11" t="str">
        <f t="shared" si="279"/>
        <v/>
      </c>
      <c r="AY786" s="11" t="str">
        <f t="shared" si="281"/>
        <v/>
      </c>
      <c r="AZ786" s="11" t="str">
        <f t="shared" si="280"/>
        <v/>
      </c>
      <c r="BA786" s="11" t="str">
        <f t="shared" si="283"/>
        <v/>
      </c>
      <c r="BB786" s="11" t="str">
        <f>IFERROR(IF(AW786="","",VLOOKUP(AW786,SUSS!R:S,2,FALSE)),AY786*SUSS!$M$2)</f>
        <v/>
      </c>
      <c r="BC786" s="11" t="str">
        <f t="shared" si="282"/>
        <v/>
      </c>
    </row>
    <row r="787" spans="29:55" hidden="1"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/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29:55" hidden="1"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/>
      </c>
      <c r="AU788" s="11" t="str">
        <f t="shared" si="276"/>
        <v/>
      </c>
      <c r="AV788" s="11" t="str">
        <f t="shared" si="277"/>
        <v/>
      </c>
      <c r="AW788" s="11" t="str">
        <f t="shared" si="278"/>
        <v/>
      </c>
      <c r="AX788" s="11" t="str">
        <f t="shared" si="279"/>
        <v/>
      </c>
      <c r="AY788" s="11" t="str">
        <f t="shared" si="281"/>
        <v/>
      </c>
      <c r="AZ788" s="11" t="str">
        <f t="shared" si="280"/>
        <v/>
      </c>
      <c r="BA788" s="11" t="str">
        <f t="shared" si="283"/>
        <v/>
      </c>
      <c r="BB788" s="11" t="str">
        <f>IFERROR(IF(AW788="","",VLOOKUP(AW788,SUSS!R:S,2,FALSE)),AY788*SUSS!$M$2)</f>
        <v/>
      </c>
      <c r="BC788" s="11" t="str">
        <f t="shared" si="282"/>
        <v/>
      </c>
    </row>
    <row r="789" spans="29:55" hidden="1"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/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29:55" hidden="1"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/>
      </c>
      <c r="AU790" s="11" t="str">
        <f t="shared" si="276"/>
        <v/>
      </c>
      <c r="AV790" s="11" t="str">
        <f t="shared" si="277"/>
        <v/>
      </c>
      <c r="AW790" s="11" t="str">
        <f t="shared" si="278"/>
        <v/>
      </c>
      <c r="AX790" s="11" t="str">
        <f t="shared" si="279"/>
        <v/>
      </c>
      <c r="AY790" s="11" t="str">
        <f t="shared" si="281"/>
        <v/>
      </c>
      <c r="AZ790" s="11" t="str">
        <f t="shared" si="280"/>
        <v/>
      </c>
      <c r="BA790" s="11" t="str">
        <f t="shared" si="283"/>
        <v/>
      </c>
      <c r="BB790" s="11" t="str">
        <f>IFERROR(IF(AW790="","",VLOOKUP(AW790,SUSS!R:S,2,FALSE)),AY790*SUSS!$M$2)</f>
        <v/>
      </c>
      <c r="BC790" s="11" t="str">
        <f t="shared" si="282"/>
        <v/>
      </c>
    </row>
    <row r="791" spans="29:55" hidden="1"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/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29:55" hidden="1"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/>
      </c>
      <c r="AU792" s="11" t="str">
        <f t="shared" si="276"/>
        <v/>
      </c>
      <c r="AV792" s="11" t="str">
        <f t="shared" si="277"/>
        <v/>
      </c>
      <c r="AW792" s="11" t="str">
        <f t="shared" si="278"/>
        <v/>
      </c>
      <c r="AX792" s="11" t="str">
        <f t="shared" si="279"/>
        <v/>
      </c>
      <c r="AY792" s="11" t="str">
        <f t="shared" si="281"/>
        <v/>
      </c>
      <c r="AZ792" s="11" t="str">
        <f t="shared" si="280"/>
        <v/>
      </c>
      <c r="BA792" s="11" t="str">
        <f t="shared" si="283"/>
        <v/>
      </c>
      <c r="BB792" s="11" t="str">
        <f>IFERROR(IF(AW792="","",VLOOKUP(AW792,SUSS!R:S,2,FALSE)),AY792*SUSS!$M$2)</f>
        <v/>
      </c>
      <c r="BC792" s="11" t="str">
        <f t="shared" si="282"/>
        <v/>
      </c>
    </row>
    <row r="793" spans="29:55" hidden="1"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/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29:55" hidden="1"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/>
      </c>
      <c r="AU794" s="11" t="str">
        <f t="shared" si="276"/>
        <v/>
      </c>
      <c r="AV794" s="11" t="str">
        <f t="shared" si="277"/>
        <v/>
      </c>
      <c r="AW794" s="11" t="str">
        <f t="shared" si="278"/>
        <v/>
      </c>
      <c r="AX794" s="11" t="str">
        <f t="shared" si="279"/>
        <v/>
      </c>
      <c r="AY794" s="11" t="str">
        <f t="shared" si="281"/>
        <v/>
      </c>
      <c r="AZ794" s="11" t="str">
        <f t="shared" si="280"/>
        <v/>
      </c>
      <c r="BA794" s="11" t="str">
        <f t="shared" si="283"/>
        <v/>
      </c>
      <c r="BB794" s="11" t="str">
        <f>IFERROR(IF(AW794="","",VLOOKUP(AW794,SUSS!R:S,2,FALSE)),AY794*SUSS!$M$2)</f>
        <v/>
      </c>
      <c r="BC794" s="11" t="str">
        <f t="shared" si="282"/>
        <v/>
      </c>
    </row>
    <row r="795" spans="29:55" hidden="1"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/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29:55" hidden="1"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/>
      </c>
      <c r="AU796" s="11" t="str">
        <f t="shared" si="276"/>
        <v/>
      </c>
      <c r="AV796" s="11" t="str">
        <f t="shared" si="277"/>
        <v/>
      </c>
      <c r="AW796" s="11" t="str">
        <f t="shared" si="278"/>
        <v/>
      </c>
      <c r="AX796" s="11" t="str">
        <f t="shared" si="279"/>
        <v/>
      </c>
      <c r="AY796" s="11" t="str">
        <f t="shared" si="281"/>
        <v/>
      </c>
      <c r="AZ796" s="11" t="str">
        <f t="shared" si="280"/>
        <v/>
      </c>
      <c r="BA796" s="11" t="str">
        <f t="shared" si="283"/>
        <v/>
      </c>
      <c r="BB796" s="11" t="str">
        <f>IFERROR(IF(AW796="","",VLOOKUP(AW796,SUSS!R:S,2,FALSE)),AY796*SUSS!$M$2)</f>
        <v/>
      </c>
      <c r="BC796" s="11" t="str">
        <f t="shared" si="282"/>
        <v/>
      </c>
    </row>
    <row r="797" spans="29:55" hidden="1"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/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29:55" hidden="1"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/>
      </c>
      <c r="AU798" s="11" t="str">
        <f t="shared" ref="AU798:AU861" si="297">IF($Q798=$AD$1,O798,"")</f>
        <v/>
      </c>
      <c r="AV798" s="11" t="str">
        <f t="shared" ref="AV798:AV861" si="298">IF($Q798=$AD$1,P798,"")</f>
        <v/>
      </c>
      <c r="AW798" s="11" t="str">
        <f t="shared" ref="AW798:AW861" si="299">IF($Q798=$AD$1,T798,"")</f>
        <v/>
      </c>
      <c r="AX798" s="11" t="str">
        <f t="shared" ref="AX798:AX861" si="300">IF(AW798&lt;&gt;"",AW798&amp;" "&amp;$AD$1,"")</f>
        <v/>
      </c>
      <c r="AY798" s="11" t="str">
        <f t="shared" si="281"/>
        <v/>
      </c>
      <c r="AZ798" s="11" t="str">
        <f t="shared" ref="AZ798:AZ861" si="301">IF(AY798="","",AV798/AY798)</f>
        <v/>
      </c>
      <c r="BA798" s="11" t="str">
        <f t="shared" si="283"/>
        <v/>
      </c>
      <c r="BB798" s="11" t="str">
        <f>IFERROR(IF(AW798="","",VLOOKUP(AW798,SUSS!R:S,2,FALSE)),AY798*SUSS!$M$2)</f>
        <v/>
      </c>
      <c r="BC798" s="11" t="str">
        <f t="shared" si="282"/>
        <v/>
      </c>
    </row>
    <row r="799" spans="29:55" hidden="1"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/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29:55" hidden="1"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/>
      </c>
      <c r="AU800" s="11" t="str">
        <f t="shared" si="297"/>
        <v/>
      </c>
      <c r="AV800" s="11" t="str">
        <f t="shared" si="298"/>
        <v/>
      </c>
      <c r="AW800" s="11" t="str">
        <f t="shared" si="299"/>
        <v/>
      </c>
      <c r="AX800" s="11" t="str">
        <f t="shared" si="300"/>
        <v/>
      </c>
      <c r="AY800" s="11" t="str">
        <f t="shared" si="281"/>
        <v/>
      </c>
      <c r="AZ800" s="11" t="str">
        <f t="shared" si="301"/>
        <v/>
      </c>
      <c r="BA800" s="11" t="str">
        <f t="shared" si="283"/>
        <v/>
      </c>
      <c r="BB800" s="11" t="str">
        <f>IFERROR(IF(AW800="","",VLOOKUP(AW800,SUSS!R:S,2,FALSE)),AY800*SUSS!$M$2)</f>
        <v/>
      </c>
      <c r="BC800" s="11" t="str">
        <f t="shared" si="282"/>
        <v/>
      </c>
    </row>
    <row r="801" spans="29:55" hidden="1"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/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29:55" hidden="1"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/>
      </c>
      <c r="AU802" s="11" t="str">
        <f t="shared" si="297"/>
        <v/>
      </c>
      <c r="AV802" s="11" t="str">
        <f t="shared" si="298"/>
        <v/>
      </c>
      <c r="AW802" s="11" t="str">
        <f t="shared" si="299"/>
        <v/>
      </c>
      <c r="AX802" s="11" t="str">
        <f t="shared" si="300"/>
        <v/>
      </c>
      <c r="AY802" s="11" t="str">
        <f t="shared" si="281"/>
        <v/>
      </c>
      <c r="AZ802" s="11" t="str">
        <f t="shared" si="301"/>
        <v/>
      </c>
      <c r="BA802" s="11" t="str">
        <f t="shared" si="283"/>
        <v/>
      </c>
      <c r="BB802" s="11" t="str">
        <f>IFERROR(IF(AW802="","",VLOOKUP(AW802,SUSS!R:S,2,FALSE)),AY802*SUSS!$M$2)</f>
        <v/>
      </c>
      <c r="BC802" s="11" t="str">
        <f t="shared" si="282"/>
        <v/>
      </c>
    </row>
    <row r="803" spans="29:55" hidden="1"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/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29:55" hidden="1"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/>
      </c>
      <c r="AU804" s="11" t="str">
        <f t="shared" si="297"/>
        <v/>
      </c>
      <c r="AV804" s="11" t="str">
        <f t="shared" si="298"/>
        <v/>
      </c>
      <c r="AW804" s="11" t="str">
        <f t="shared" si="299"/>
        <v/>
      </c>
      <c r="AX804" s="11" t="str">
        <f t="shared" si="300"/>
        <v/>
      </c>
      <c r="AY804" s="11" t="str">
        <f t="shared" si="281"/>
        <v/>
      </c>
      <c r="AZ804" s="11" t="str">
        <f t="shared" si="301"/>
        <v/>
      </c>
      <c r="BA804" s="11" t="str">
        <f t="shared" si="283"/>
        <v/>
      </c>
      <c r="BB804" s="11" t="str">
        <f>IFERROR(IF(AW804="","",VLOOKUP(AW804,SUSS!R:S,2,FALSE)),AY804*SUSS!$M$2)</f>
        <v/>
      </c>
      <c r="BC804" s="11" t="str">
        <f t="shared" si="282"/>
        <v/>
      </c>
    </row>
    <row r="805" spans="29:55" hidden="1"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/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29:55" hidden="1"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/>
      </c>
      <c r="AU806" s="11" t="str">
        <f t="shared" si="297"/>
        <v/>
      </c>
      <c r="AV806" s="11" t="str">
        <f t="shared" si="298"/>
        <v/>
      </c>
      <c r="AW806" s="11" t="str">
        <f t="shared" si="299"/>
        <v/>
      </c>
      <c r="AX806" s="11" t="str">
        <f t="shared" si="300"/>
        <v/>
      </c>
      <c r="AY806" s="11" t="str">
        <f t="shared" si="281"/>
        <v/>
      </c>
      <c r="AZ806" s="11" t="str">
        <f t="shared" si="301"/>
        <v/>
      </c>
      <c r="BA806" s="11" t="str">
        <f t="shared" si="283"/>
        <v/>
      </c>
      <c r="BB806" s="11" t="str">
        <f>IFERROR(IF(AW806="","",VLOOKUP(AW806,SUSS!R:S,2,FALSE)),AY806*SUSS!$M$2)</f>
        <v/>
      </c>
      <c r="BC806" s="11" t="str">
        <f t="shared" si="282"/>
        <v/>
      </c>
    </row>
    <row r="807" spans="29:55" hidden="1"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/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29:55" hidden="1"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/>
      </c>
      <c r="AU808" s="11" t="str">
        <f t="shared" si="297"/>
        <v/>
      </c>
      <c r="AV808" s="11" t="str">
        <f t="shared" si="298"/>
        <v/>
      </c>
      <c r="AW808" s="11" t="str">
        <f t="shared" si="299"/>
        <v/>
      </c>
      <c r="AX808" s="11" t="str">
        <f t="shared" si="300"/>
        <v/>
      </c>
      <c r="AY808" s="11" t="str">
        <f t="shared" si="281"/>
        <v/>
      </c>
      <c r="AZ808" s="11" t="str">
        <f t="shared" si="301"/>
        <v/>
      </c>
      <c r="BA808" s="11" t="str">
        <f t="shared" si="283"/>
        <v/>
      </c>
      <c r="BB808" s="11" t="str">
        <f>IFERROR(IF(AW808="","",VLOOKUP(AW808,SUSS!R:S,2,FALSE)),AY808*SUSS!$M$2)</f>
        <v/>
      </c>
      <c r="BC808" s="11" t="str">
        <f t="shared" si="282"/>
        <v/>
      </c>
    </row>
    <row r="809" spans="29:55" hidden="1"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/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29:55" hidden="1"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/>
      </c>
      <c r="AU810" s="11" t="str">
        <f t="shared" si="297"/>
        <v/>
      </c>
      <c r="AV810" s="11" t="str">
        <f t="shared" si="298"/>
        <v/>
      </c>
      <c r="AW810" s="11" t="str">
        <f t="shared" si="299"/>
        <v/>
      </c>
      <c r="AX810" s="11" t="str">
        <f t="shared" si="300"/>
        <v/>
      </c>
      <c r="AY810" s="11" t="str">
        <f t="shared" si="281"/>
        <v/>
      </c>
      <c r="AZ810" s="11" t="str">
        <f t="shared" si="301"/>
        <v/>
      </c>
      <c r="BA810" s="11" t="str">
        <f t="shared" si="283"/>
        <v/>
      </c>
      <c r="BB810" s="11" t="str">
        <f>IFERROR(IF(AW810="","",VLOOKUP(AW810,SUSS!R:S,2,FALSE)),AY810*SUSS!$M$2)</f>
        <v/>
      </c>
      <c r="BC810" s="11" t="str">
        <f t="shared" si="282"/>
        <v/>
      </c>
    </row>
    <row r="811" spans="29:55" hidden="1"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/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29:55" hidden="1"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/>
      </c>
      <c r="AU812" s="11" t="str">
        <f t="shared" si="297"/>
        <v/>
      </c>
      <c r="AV812" s="11" t="str">
        <f t="shared" si="298"/>
        <v/>
      </c>
      <c r="AW812" s="11" t="str">
        <f t="shared" si="299"/>
        <v/>
      </c>
      <c r="AX812" s="11" t="str">
        <f t="shared" si="300"/>
        <v/>
      </c>
      <c r="AY812" s="11" t="str">
        <f t="shared" si="281"/>
        <v/>
      </c>
      <c r="AZ812" s="11" t="str">
        <f t="shared" si="301"/>
        <v/>
      </c>
      <c r="BA812" s="11" t="str">
        <f t="shared" si="283"/>
        <v/>
      </c>
      <c r="BB812" s="11" t="str">
        <f>IFERROR(IF(AW812="","",VLOOKUP(AW812,SUSS!R:S,2,FALSE)),AY812*SUSS!$M$2)</f>
        <v/>
      </c>
      <c r="BC812" s="11" t="str">
        <f t="shared" si="282"/>
        <v/>
      </c>
    </row>
    <row r="813" spans="29:55" hidden="1"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/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29:55" hidden="1"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/>
      </c>
      <c r="AU814" s="11" t="str">
        <f t="shared" si="297"/>
        <v/>
      </c>
      <c r="AV814" s="11" t="str">
        <f t="shared" si="298"/>
        <v/>
      </c>
      <c r="AW814" s="11" t="str">
        <f t="shared" si="299"/>
        <v/>
      </c>
      <c r="AX814" s="11" t="str">
        <f t="shared" si="300"/>
        <v/>
      </c>
      <c r="AY814" s="11" t="str">
        <f t="shared" si="281"/>
        <v/>
      </c>
      <c r="AZ814" s="11" t="str">
        <f t="shared" si="301"/>
        <v/>
      </c>
      <c r="BA814" s="11" t="str">
        <f t="shared" si="283"/>
        <v/>
      </c>
      <c r="BB814" s="11" t="str">
        <f>IFERROR(IF(AW814="","",VLOOKUP(AW814,SUSS!R:S,2,FALSE)),AY814*SUSS!$M$2)</f>
        <v/>
      </c>
      <c r="BC814" s="11" t="str">
        <f t="shared" si="282"/>
        <v/>
      </c>
    </row>
    <row r="815" spans="29:55" hidden="1"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/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29:55" hidden="1"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/>
      </c>
      <c r="AU816" s="11" t="str">
        <f t="shared" si="297"/>
        <v/>
      </c>
      <c r="AV816" s="11" t="str">
        <f t="shared" si="298"/>
        <v/>
      </c>
      <c r="AW816" s="11" t="str">
        <f t="shared" si="299"/>
        <v/>
      </c>
      <c r="AX816" s="11" t="str">
        <f t="shared" si="300"/>
        <v/>
      </c>
      <c r="AY816" s="11" t="str">
        <f t="shared" si="281"/>
        <v/>
      </c>
      <c r="AZ816" s="11" t="str">
        <f t="shared" si="301"/>
        <v/>
      </c>
      <c r="BA816" s="11" t="str">
        <f t="shared" si="283"/>
        <v/>
      </c>
      <c r="BB816" s="11" t="str">
        <f>IFERROR(IF(AW816="","",VLOOKUP(AW816,SUSS!R:S,2,FALSE)),AY816*SUSS!$M$2)</f>
        <v/>
      </c>
      <c r="BC816" s="11" t="str">
        <f t="shared" si="282"/>
        <v/>
      </c>
    </row>
    <row r="817" spans="29:55" hidden="1"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/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29:55" hidden="1"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/>
      </c>
      <c r="AU818" s="11" t="str">
        <f t="shared" si="297"/>
        <v/>
      </c>
      <c r="AV818" s="11" t="str">
        <f t="shared" si="298"/>
        <v/>
      </c>
      <c r="AW818" s="11" t="str">
        <f t="shared" si="299"/>
        <v/>
      </c>
      <c r="AX818" s="11" t="str">
        <f t="shared" si="300"/>
        <v/>
      </c>
      <c r="AY818" s="11" t="str">
        <f t="shared" si="281"/>
        <v/>
      </c>
      <c r="AZ818" s="11" t="str">
        <f t="shared" si="301"/>
        <v/>
      </c>
      <c r="BA818" s="11" t="str">
        <f t="shared" si="283"/>
        <v/>
      </c>
      <c r="BB818" s="11" t="str">
        <f>IFERROR(IF(AW818="","",VLOOKUP(AW818,SUSS!R:S,2,FALSE)),AY818*SUSS!$M$2)</f>
        <v/>
      </c>
      <c r="BC818" s="11" t="str">
        <f t="shared" si="282"/>
        <v/>
      </c>
    </row>
    <row r="819" spans="29:55" hidden="1"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/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29:55" hidden="1"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/>
      </c>
      <c r="AU820" s="11" t="str">
        <f t="shared" si="297"/>
        <v/>
      </c>
      <c r="AV820" s="11" t="str">
        <f t="shared" si="298"/>
        <v/>
      </c>
      <c r="AW820" s="11" t="str">
        <f t="shared" si="299"/>
        <v/>
      </c>
      <c r="AX820" s="11" t="str">
        <f t="shared" si="300"/>
        <v/>
      </c>
      <c r="AY820" s="11" t="str">
        <f t="shared" si="281"/>
        <v/>
      </c>
      <c r="AZ820" s="11" t="str">
        <f t="shared" si="301"/>
        <v/>
      </c>
      <c r="BA820" s="11" t="str">
        <f t="shared" si="283"/>
        <v/>
      </c>
      <c r="BB820" s="11" t="str">
        <f>IFERROR(IF(AW820="","",VLOOKUP(AW820,SUSS!R:S,2,FALSE)),AY820*SUSS!$M$2)</f>
        <v/>
      </c>
      <c r="BC820" s="11" t="str">
        <f t="shared" si="282"/>
        <v/>
      </c>
    </row>
    <row r="821" spans="29:55" hidden="1"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/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29:55" hidden="1"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/>
      </c>
      <c r="AU822" s="11" t="str">
        <f t="shared" si="297"/>
        <v/>
      </c>
      <c r="AV822" s="11" t="str">
        <f t="shared" si="298"/>
        <v/>
      </c>
      <c r="AW822" s="11" t="str">
        <f t="shared" si="299"/>
        <v/>
      </c>
      <c r="AX822" s="11" t="str">
        <f t="shared" si="300"/>
        <v/>
      </c>
      <c r="AY822" s="11" t="str">
        <f t="shared" si="281"/>
        <v/>
      </c>
      <c r="AZ822" s="11" t="str">
        <f t="shared" si="301"/>
        <v/>
      </c>
      <c r="BA822" s="11" t="str">
        <f t="shared" si="283"/>
        <v/>
      </c>
      <c r="BB822" s="11" t="str">
        <f>IFERROR(IF(AW822="","",VLOOKUP(AW822,SUSS!R:S,2,FALSE)),AY822*SUSS!$M$2)</f>
        <v/>
      </c>
      <c r="BC822" s="11" t="str">
        <f t="shared" si="282"/>
        <v/>
      </c>
    </row>
    <row r="823" spans="29:55" hidden="1"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/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29:55" hidden="1"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/>
      </c>
      <c r="AU824" s="11" t="str">
        <f t="shared" si="297"/>
        <v/>
      </c>
      <c r="AV824" s="11" t="str">
        <f t="shared" si="298"/>
        <v/>
      </c>
      <c r="AW824" s="11" t="str">
        <f t="shared" si="299"/>
        <v/>
      </c>
      <c r="AX824" s="11" t="str">
        <f t="shared" si="300"/>
        <v/>
      </c>
      <c r="AY824" s="11" t="str">
        <f t="shared" si="281"/>
        <v/>
      </c>
      <c r="AZ824" s="11" t="str">
        <f t="shared" si="301"/>
        <v/>
      </c>
      <c r="BA824" s="11" t="str">
        <f t="shared" si="283"/>
        <v/>
      </c>
      <c r="BB824" s="11" t="str">
        <f>IFERROR(IF(AW824="","",VLOOKUP(AW824,SUSS!R:S,2,FALSE)),AY824*SUSS!$M$2)</f>
        <v/>
      </c>
      <c r="BC824" s="11" t="str">
        <f t="shared" si="282"/>
        <v/>
      </c>
    </row>
    <row r="825" spans="29:55" hidden="1"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/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29:55" hidden="1"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/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29:55" hidden="1"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/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29:55" hidden="1"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/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29:55" hidden="1"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/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29:55" hidden="1"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/>
      </c>
      <c r="AU830" s="11" t="str">
        <f t="shared" si="297"/>
        <v/>
      </c>
      <c r="AV830" s="11" t="str">
        <f t="shared" si="298"/>
        <v/>
      </c>
      <c r="AW830" s="11" t="str">
        <f t="shared" si="299"/>
        <v/>
      </c>
      <c r="AX830" s="11" t="str">
        <f t="shared" si="300"/>
        <v/>
      </c>
      <c r="AY830" s="11" t="str">
        <f t="shared" si="281"/>
        <v/>
      </c>
      <c r="AZ830" s="11" t="str">
        <f t="shared" si="301"/>
        <v/>
      </c>
      <c r="BA830" s="11" t="str">
        <f t="shared" si="283"/>
        <v/>
      </c>
      <c r="BB830" s="11" t="str">
        <f>IFERROR(IF(AW830="","",VLOOKUP(AW830,SUSS!R:S,2,FALSE)),AY830*SUSS!$M$2)</f>
        <v/>
      </c>
      <c r="BC830" s="11" t="str">
        <f t="shared" si="282"/>
        <v/>
      </c>
    </row>
    <row r="831" spans="29:55" hidden="1"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/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29:55" hidden="1"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/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29:55" hidden="1"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/>
      </c>
      <c r="AU833" s="11" t="str">
        <f t="shared" si="297"/>
        <v/>
      </c>
      <c r="AV833" s="11" t="str">
        <f t="shared" si="298"/>
        <v/>
      </c>
      <c r="AW833" s="11" t="str">
        <f t="shared" si="299"/>
        <v/>
      </c>
      <c r="AX833" s="11" t="str">
        <f t="shared" si="300"/>
        <v/>
      </c>
      <c r="AY833" s="11" t="str">
        <f t="shared" si="281"/>
        <v/>
      </c>
      <c r="AZ833" s="11" t="str">
        <f t="shared" si="301"/>
        <v/>
      </c>
      <c r="BA833" s="11" t="str">
        <f t="shared" si="283"/>
        <v/>
      </c>
      <c r="BB833" s="11" t="str">
        <f>IFERROR(IF(AW833="","",VLOOKUP(AW833,SUSS!R:S,2,FALSE)),AY833*SUSS!$M$2)</f>
        <v/>
      </c>
      <c r="BC833" s="11" t="str">
        <f t="shared" si="282"/>
        <v/>
      </c>
    </row>
    <row r="834" spans="29:55" hidden="1"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/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29:55" hidden="1"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/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29:55" hidden="1"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/>
      </c>
      <c r="AU836" s="11" t="str">
        <f t="shared" si="297"/>
        <v/>
      </c>
      <c r="AV836" s="11" t="str">
        <f t="shared" si="298"/>
        <v/>
      </c>
      <c r="AW836" s="11" t="str">
        <f t="shared" si="299"/>
        <v/>
      </c>
      <c r="AX836" s="11" t="str">
        <f t="shared" si="300"/>
        <v/>
      </c>
      <c r="AY836" s="11" t="str">
        <f t="shared" ref="AY836:AY899" si="302">VLOOKUP(AX836,AO:AP,2,FALSE)</f>
        <v/>
      </c>
      <c r="AZ836" s="11" t="str">
        <f t="shared" si="301"/>
        <v/>
      </c>
      <c r="BA836" s="11" t="str">
        <f t="shared" si="283"/>
        <v/>
      </c>
      <c r="BB836" s="11" t="str">
        <f>IFERROR(IF(AW836="","",VLOOKUP(AW836,SUSS!R:S,2,FALSE)),AY836*SUSS!$M$2)</f>
        <v/>
      </c>
      <c r="BC836" s="11" t="str">
        <f t="shared" si="282"/>
        <v/>
      </c>
    </row>
    <row r="837" spans="29:55" hidden="1"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/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29:55" hidden="1"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/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29:55" hidden="1"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/>
      </c>
      <c r="AU839" s="11" t="str">
        <f t="shared" si="297"/>
        <v/>
      </c>
      <c r="AV839" s="11" t="str">
        <f t="shared" si="298"/>
        <v/>
      </c>
      <c r="AW839" s="11" t="str">
        <f t="shared" si="299"/>
        <v/>
      </c>
      <c r="AX839" s="11" t="str">
        <f t="shared" si="300"/>
        <v/>
      </c>
      <c r="AY839" s="11" t="str">
        <f t="shared" si="302"/>
        <v/>
      </c>
      <c r="AZ839" s="11" t="str">
        <f t="shared" si="301"/>
        <v/>
      </c>
      <c r="BA839" s="11" t="str">
        <f t="shared" si="283"/>
        <v/>
      </c>
      <c r="BB839" s="11" t="str">
        <f>IFERROR(IF(AW839="","",VLOOKUP(AW839,SUSS!R:S,2,FALSE)),AY839*SUSS!$M$2)</f>
        <v/>
      </c>
      <c r="BC839" s="11" t="str">
        <f t="shared" si="303"/>
        <v/>
      </c>
    </row>
    <row r="840" spans="29:55" hidden="1"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/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29:55" hidden="1"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/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29:55" hidden="1"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/>
      </c>
      <c r="AU842" s="11" t="str">
        <f t="shared" si="297"/>
        <v/>
      </c>
      <c r="AV842" s="11" t="str">
        <f t="shared" si="298"/>
        <v/>
      </c>
      <c r="AW842" s="11" t="str">
        <f t="shared" si="299"/>
        <v/>
      </c>
      <c r="AX842" s="11" t="str">
        <f t="shared" si="300"/>
        <v/>
      </c>
      <c r="AY842" s="11" t="str">
        <f t="shared" si="302"/>
        <v/>
      </c>
      <c r="AZ842" s="11" t="str">
        <f t="shared" si="301"/>
        <v/>
      </c>
      <c r="BA842" s="11" t="str">
        <f t="shared" si="304"/>
        <v/>
      </c>
      <c r="BB842" s="11" t="str">
        <f>IFERROR(IF(AW842="","",VLOOKUP(AW842,SUSS!R:S,2,FALSE)),AY842*SUSS!$M$2)</f>
        <v/>
      </c>
      <c r="BC842" s="11" t="str">
        <f t="shared" si="303"/>
        <v/>
      </c>
    </row>
    <row r="843" spans="29:55" hidden="1"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/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29:55" hidden="1"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/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29:55" hidden="1"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/>
      </c>
      <c r="AU845" s="11" t="str">
        <f t="shared" si="297"/>
        <v/>
      </c>
      <c r="AV845" s="11" t="str">
        <f t="shared" si="298"/>
        <v/>
      </c>
      <c r="AW845" s="11" t="str">
        <f t="shared" si="299"/>
        <v/>
      </c>
      <c r="AX845" s="11" t="str">
        <f t="shared" si="300"/>
        <v/>
      </c>
      <c r="AY845" s="11" t="str">
        <f t="shared" si="302"/>
        <v/>
      </c>
      <c r="AZ845" s="11" t="str">
        <f t="shared" si="301"/>
        <v/>
      </c>
      <c r="BA845" s="11" t="str">
        <f t="shared" si="304"/>
        <v/>
      </c>
      <c r="BB845" s="11" t="str">
        <f>IFERROR(IF(AW845="","",VLOOKUP(AW845,SUSS!R:S,2,FALSE)),AY845*SUSS!$M$2)</f>
        <v/>
      </c>
      <c r="BC845" s="11" t="str">
        <f t="shared" si="303"/>
        <v/>
      </c>
    </row>
    <row r="846" spans="29:55" hidden="1"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/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29:55" hidden="1"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/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29:55" hidden="1"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/>
      </c>
      <c r="AU848" s="11" t="str">
        <f t="shared" si="297"/>
        <v/>
      </c>
      <c r="AV848" s="11" t="str">
        <f t="shared" si="298"/>
        <v/>
      </c>
      <c r="AW848" s="11" t="str">
        <f t="shared" si="299"/>
        <v/>
      </c>
      <c r="AX848" s="11" t="str">
        <f t="shared" si="300"/>
        <v/>
      </c>
      <c r="AY848" s="11" t="str">
        <f t="shared" si="302"/>
        <v/>
      </c>
      <c r="AZ848" s="11" t="str">
        <f t="shared" si="301"/>
        <v/>
      </c>
      <c r="BA848" s="11" t="str">
        <f t="shared" si="304"/>
        <v/>
      </c>
      <c r="BB848" s="11" t="str">
        <f>IFERROR(IF(AW848="","",VLOOKUP(AW848,SUSS!R:S,2,FALSE)),AY848*SUSS!$M$2)</f>
        <v/>
      </c>
      <c r="BC848" s="11" t="str">
        <f t="shared" si="303"/>
        <v/>
      </c>
    </row>
    <row r="849" spans="29:55" hidden="1"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/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29:55" hidden="1"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/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29:55" hidden="1"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/>
      </c>
      <c r="AU851" s="11" t="str">
        <f t="shared" si="297"/>
        <v/>
      </c>
      <c r="AV851" s="11" t="str">
        <f t="shared" si="298"/>
        <v/>
      </c>
      <c r="AW851" s="11" t="str">
        <f t="shared" si="299"/>
        <v/>
      </c>
      <c r="AX851" s="11" t="str">
        <f t="shared" si="300"/>
        <v/>
      </c>
      <c r="AY851" s="11" t="str">
        <f t="shared" si="302"/>
        <v/>
      </c>
      <c r="AZ851" s="11" t="str">
        <f t="shared" si="301"/>
        <v/>
      </c>
      <c r="BA851" s="11" t="str">
        <f t="shared" si="304"/>
        <v/>
      </c>
      <c r="BB851" s="11" t="str">
        <f>IFERROR(IF(AW851="","",VLOOKUP(AW851,SUSS!R:S,2,FALSE)),AY851*SUSS!$M$2)</f>
        <v/>
      </c>
      <c r="BC851" s="11" t="str">
        <f t="shared" si="303"/>
        <v/>
      </c>
    </row>
    <row r="852" spans="29:55" hidden="1"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/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29:55" hidden="1"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/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29:55" hidden="1"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/>
      </c>
      <c r="AU854" s="11" t="str">
        <f t="shared" si="297"/>
        <v/>
      </c>
      <c r="AV854" s="11" t="str">
        <f t="shared" si="298"/>
        <v/>
      </c>
      <c r="AW854" s="11" t="str">
        <f t="shared" si="299"/>
        <v/>
      </c>
      <c r="AX854" s="11" t="str">
        <f t="shared" si="300"/>
        <v/>
      </c>
      <c r="AY854" s="11" t="str">
        <f t="shared" si="302"/>
        <v/>
      </c>
      <c r="AZ854" s="11" t="str">
        <f t="shared" si="301"/>
        <v/>
      </c>
      <c r="BA854" s="11" t="str">
        <f t="shared" si="304"/>
        <v/>
      </c>
      <c r="BB854" s="11" t="str">
        <f>IFERROR(IF(AW854="","",VLOOKUP(AW854,SUSS!R:S,2,FALSE)),AY854*SUSS!$M$2)</f>
        <v/>
      </c>
      <c r="BC854" s="11" t="str">
        <f t="shared" si="303"/>
        <v/>
      </c>
    </row>
    <row r="855" spans="29:55" hidden="1"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/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29:55" hidden="1"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/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29:55" hidden="1"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/>
      </c>
      <c r="AU857" s="11" t="str">
        <f t="shared" si="297"/>
        <v/>
      </c>
      <c r="AV857" s="11" t="str">
        <f t="shared" si="298"/>
        <v/>
      </c>
      <c r="AW857" s="11" t="str">
        <f t="shared" si="299"/>
        <v/>
      </c>
      <c r="AX857" s="11" t="str">
        <f t="shared" si="300"/>
        <v/>
      </c>
      <c r="AY857" s="11" t="str">
        <f t="shared" si="302"/>
        <v/>
      </c>
      <c r="AZ857" s="11" t="str">
        <f t="shared" si="301"/>
        <v/>
      </c>
      <c r="BA857" s="11" t="str">
        <f t="shared" si="304"/>
        <v/>
      </c>
      <c r="BB857" s="11" t="str">
        <f>IFERROR(IF(AW857="","",VLOOKUP(AW857,SUSS!R:S,2,FALSE)),AY857*SUSS!$M$2)</f>
        <v/>
      </c>
      <c r="BC857" s="11" t="str">
        <f t="shared" si="303"/>
        <v/>
      </c>
    </row>
    <row r="858" spans="29:55" hidden="1"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/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29:55" hidden="1"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/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29:55" hidden="1"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/>
      </c>
      <c r="AU860" s="11" t="str">
        <f t="shared" si="297"/>
        <v/>
      </c>
      <c r="AV860" s="11" t="str">
        <f t="shared" si="298"/>
        <v/>
      </c>
      <c r="AW860" s="11" t="str">
        <f t="shared" si="299"/>
        <v/>
      </c>
      <c r="AX860" s="11" t="str">
        <f t="shared" si="300"/>
        <v/>
      </c>
      <c r="AY860" s="11" t="str">
        <f t="shared" si="302"/>
        <v/>
      </c>
      <c r="AZ860" s="11" t="str">
        <f t="shared" si="301"/>
        <v/>
      </c>
      <c r="BA860" s="11" t="str">
        <f t="shared" si="304"/>
        <v/>
      </c>
      <c r="BB860" s="11" t="str">
        <f>IFERROR(IF(AW860="","",VLOOKUP(AW860,SUSS!R:S,2,FALSE)),AY860*SUSS!$M$2)</f>
        <v/>
      </c>
      <c r="BC860" s="11" t="str">
        <f t="shared" si="303"/>
        <v/>
      </c>
    </row>
    <row r="861" spans="29:55" hidden="1"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/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29:55" hidden="1"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/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29:55" hidden="1"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/>
      </c>
      <c r="AU863" s="11" t="str">
        <f t="shared" si="318"/>
        <v/>
      </c>
      <c r="AV863" s="11" t="str">
        <f t="shared" si="319"/>
        <v/>
      </c>
      <c r="AW863" s="11" t="str">
        <f t="shared" si="320"/>
        <v/>
      </c>
      <c r="AX863" s="11" t="str">
        <f t="shared" si="321"/>
        <v/>
      </c>
      <c r="AY863" s="11" t="str">
        <f t="shared" si="302"/>
        <v/>
      </c>
      <c r="AZ863" s="11" t="str">
        <f t="shared" si="322"/>
        <v/>
      </c>
      <c r="BA863" s="11" t="str">
        <f t="shared" si="304"/>
        <v/>
      </c>
      <c r="BB863" s="11" t="str">
        <f>IFERROR(IF(AW863="","",VLOOKUP(AW863,SUSS!R:S,2,FALSE)),AY863*SUSS!$M$2)</f>
        <v/>
      </c>
      <c r="BC863" s="11" t="str">
        <f t="shared" si="303"/>
        <v/>
      </c>
    </row>
    <row r="864" spans="29:55" hidden="1"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/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29:55" hidden="1"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/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29:55" hidden="1"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/>
      </c>
      <c r="AU866" s="11" t="str">
        <f t="shared" si="318"/>
        <v/>
      </c>
      <c r="AV866" s="11" t="str">
        <f t="shared" si="319"/>
        <v/>
      </c>
      <c r="AW866" s="11" t="str">
        <f t="shared" si="320"/>
        <v/>
      </c>
      <c r="AX866" s="11" t="str">
        <f t="shared" si="321"/>
        <v/>
      </c>
      <c r="AY866" s="11" t="str">
        <f t="shared" si="302"/>
        <v/>
      </c>
      <c r="AZ866" s="11" t="str">
        <f t="shared" si="322"/>
        <v/>
      </c>
      <c r="BA866" s="11" t="str">
        <f t="shared" si="304"/>
        <v/>
      </c>
      <c r="BB866" s="11" t="str">
        <f>IFERROR(IF(AW866="","",VLOOKUP(AW866,SUSS!R:S,2,FALSE)),AY866*SUSS!$M$2)</f>
        <v/>
      </c>
      <c r="BC866" s="11" t="str">
        <f t="shared" si="303"/>
        <v/>
      </c>
    </row>
    <row r="867" spans="29:55" hidden="1"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/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29:55" hidden="1"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/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29:55" hidden="1"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/>
      </c>
      <c r="AU869" s="11" t="str">
        <f t="shared" si="318"/>
        <v/>
      </c>
      <c r="AV869" s="11" t="str">
        <f t="shared" si="319"/>
        <v/>
      </c>
      <c r="AW869" s="11" t="str">
        <f t="shared" si="320"/>
        <v/>
      </c>
      <c r="AX869" s="11" t="str">
        <f t="shared" si="321"/>
        <v/>
      </c>
      <c r="AY869" s="11" t="str">
        <f t="shared" si="302"/>
        <v/>
      </c>
      <c r="AZ869" s="11" t="str">
        <f t="shared" si="322"/>
        <v/>
      </c>
      <c r="BA869" s="11" t="str">
        <f t="shared" si="304"/>
        <v/>
      </c>
      <c r="BB869" s="11" t="str">
        <f>IFERROR(IF(AW869="","",VLOOKUP(AW869,SUSS!R:S,2,FALSE)),AY869*SUSS!$M$2)</f>
        <v/>
      </c>
      <c r="BC869" s="11" t="str">
        <f t="shared" si="303"/>
        <v/>
      </c>
    </row>
    <row r="870" spans="29:55" hidden="1"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/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29:55" hidden="1"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/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29:55" hidden="1"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/>
      </c>
      <c r="AU872" s="11" t="str">
        <f t="shared" si="318"/>
        <v/>
      </c>
      <c r="AV872" s="11" t="str">
        <f t="shared" si="319"/>
        <v/>
      </c>
      <c r="AW872" s="11" t="str">
        <f t="shared" si="320"/>
        <v/>
      </c>
      <c r="AX872" s="11" t="str">
        <f t="shared" si="321"/>
        <v/>
      </c>
      <c r="AY872" s="11" t="str">
        <f t="shared" si="302"/>
        <v/>
      </c>
      <c r="AZ872" s="11" t="str">
        <f t="shared" si="322"/>
        <v/>
      </c>
      <c r="BA872" s="11" t="str">
        <f t="shared" si="304"/>
        <v/>
      </c>
      <c r="BB872" s="11" t="str">
        <f>IFERROR(IF(AW872="","",VLOOKUP(AW872,SUSS!R:S,2,FALSE)),AY872*SUSS!$M$2)</f>
        <v/>
      </c>
      <c r="BC872" s="11" t="str">
        <f t="shared" si="303"/>
        <v/>
      </c>
    </row>
    <row r="873" spans="29:55" hidden="1"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/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29:55" hidden="1"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/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29:55" hidden="1"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/>
      </c>
      <c r="AU875" s="11" t="str">
        <f t="shared" si="318"/>
        <v/>
      </c>
      <c r="AV875" s="11" t="str">
        <f t="shared" si="319"/>
        <v/>
      </c>
      <c r="AW875" s="11" t="str">
        <f t="shared" si="320"/>
        <v/>
      </c>
      <c r="AX875" s="11" t="str">
        <f t="shared" si="321"/>
        <v/>
      </c>
      <c r="AY875" s="11" t="str">
        <f t="shared" si="302"/>
        <v/>
      </c>
      <c r="AZ875" s="11" t="str">
        <f t="shared" si="322"/>
        <v/>
      </c>
      <c r="BA875" s="11" t="str">
        <f t="shared" si="304"/>
        <v/>
      </c>
      <c r="BB875" s="11" t="str">
        <f>IFERROR(IF(AW875="","",VLOOKUP(AW875,SUSS!R:S,2,FALSE)),AY875*SUSS!$M$2)</f>
        <v/>
      </c>
      <c r="BC875" s="11" t="str">
        <f t="shared" si="303"/>
        <v/>
      </c>
    </row>
    <row r="876" spans="29:55" hidden="1"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/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29:55" hidden="1"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/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29:55" hidden="1"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/>
      </c>
      <c r="AU878" s="11" t="str">
        <f t="shared" si="318"/>
        <v/>
      </c>
      <c r="AV878" s="11" t="str">
        <f t="shared" si="319"/>
        <v/>
      </c>
      <c r="AW878" s="11" t="str">
        <f t="shared" si="320"/>
        <v/>
      </c>
      <c r="AX878" s="11" t="str">
        <f t="shared" si="321"/>
        <v/>
      </c>
      <c r="AY878" s="11" t="str">
        <f t="shared" si="302"/>
        <v/>
      </c>
      <c r="AZ878" s="11" t="str">
        <f t="shared" si="322"/>
        <v/>
      </c>
      <c r="BA878" s="11" t="str">
        <f t="shared" si="304"/>
        <v/>
      </c>
      <c r="BB878" s="11" t="str">
        <f>IFERROR(IF(AW878="","",VLOOKUP(AW878,SUSS!R:S,2,FALSE)),AY878*SUSS!$M$2)</f>
        <v/>
      </c>
      <c r="BC878" s="11" t="str">
        <f t="shared" si="303"/>
        <v/>
      </c>
    </row>
    <row r="879" spans="29:55" hidden="1"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/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29:55" hidden="1"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/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29:55" hidden="1"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/>
      </c>
      <c r="AU881" s="11" t="str">
        <f t="shared" si="318"/>
        <v/>
      </c>
      <c r="AV881" s="11" t="str">
        <f t="shared" si="319"/>
        <v/>
      </c>
      <c r="AW881" s="11" t="str">
        <f t="shared" si="320"/>
        <v/>
      </c>
      <c r="AX881" s="11" t="str">
        <f t="shared" si="321"/>
        <v/>
      </c>
      <c r="AY881" s="11" t="str">
        <f t="shared" si="302"/>
        <v/>
      </c>
      <c r="AZ881" s="11" t="str">
        <f t="shared" si="322"/>
        <v/>
      </c>
      <c r="BA881" s="11" t="str">
        <f t="shared" si="304"/>
        <v/>
      </c>
      <c r="BB881" s="11" t="str">
        <f>IFERROR(IF(AW881="","",VLOOKUP(AW881,SUSS!R:S,2,FALSE)),AY881*SUSS!$M$2)</f>
        <v/>
      </c>
      <c r="BC881" s="11" t="str">
        <f t="shared" si="303"/>
        <v/>
      </c>
    </row>
    <row r="882" spans="29:55" hidden="1"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/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29:55" hidden="1"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/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29:55" hidden="1"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/>
      </c>
      <c r="AU884" s="11" t="str">
        <f t="shared" si="318"/>
        <v/>
      </c>
      <c r="AV884" s="11" t="str">
        <f t="shared" si="319"/>
        <v/>
      </c>
      <c r="AW884" s="11" t="str">
        <f t="shared" si="320"/>
        <v/>
      </c>
      <c r="AX884" s="11" t="str">
        <f t="shared" si="321"/>
        <v/>
      </c>
      <c r="AY884" s="11" t="str">
        <f t="shared" si="302"/>
        <v/>
      </c>
      <c r="AZ884" s="11" t="str">
        <f t="shared" si="322"/>
        <v/>
      </c>
      <c r="BA884" s="11" t="str">
        <f t="shared" si="304"/>
        <v/>
      </c>
      <c r="BB884" s="11" t="str">
        <f>IFERROR(IF(AW884="","",VLOOKUP(AW884,SUSS!R:S,2,FALSE)),AY884*SUSS!$M$2)</f>
        <v/>
      </c>
      <c r="BC884" s="11" t="str">
        <f t="shared" si="303"/>
        <v/>
      </c>
    </row>
    <row r="885" spans="29:55" hidden="1"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/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29:55" hidden="1"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/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29:55" hidden="1"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/>
      </c>
      <c r="AU887" s="11" t="str">
        <f t="shared" si="318"/>
        <v/>
      </c>
      <c r="AV887" s="11" t="str">
        <f t="shared" si="319"/>
        <v/>
      </c>
      <c r="AW887" s="11" t="str">
        <f t="shared" si="320"/>
        <v/>
      </c>
      <c r="AX887" s="11" t="str">
        <f t="shared" si="321"/>
        <v/>
      </c>
      <c r="AY887" s="11" t="str">
        <f t="shared" si="302"/>
        <v/>
      </c>
      <c r="AZ887" s="11" t="str">
        <f t="shared" si="322"/>
        <v/>
      </c>
      <c r="BA887" s="11" t="str">
        <f t="shared" si="304"/>
        <v/>
      </c>
      <c r="BB887" s="11" t="str">
        <f>IFERROR(IF(AW887="","",VLOOKUP(AW887,SUSS!R:S,2,FALSE)),AY887*SUSS!$M$2)</f>
        <v/>
      </c>
      <c r="BC887" s="11" t="str">
        <f t="shared" si="303"/>
        <v/>
      </c>
    </row>
    <row r="888" spans="29:55" hidden="1"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/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29:55" hidden="1"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/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29:55" hidden="1"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/>
      </c>
      <c r="AU890" s="11" t="str">
        <f t="shared" si="318"/>
        <v/>
      </c>
      <c r="AV890" s="11" t="str">
        <f t="shared" si="319"/>
        <v/>
      </c>
      <c r="AW890" s="11" t="str">
        <f t="shared" si="320"/>
        <v/>
      </c>
      <c r="AX890" s="11" t="str">
        <f t="shared" si="321"/>
        <v/>
      </c>
      <c r="AY890" s="11" t="str">
        <f t="shared" si="302"/>
        <v/>
      </c>
      <c r="AZ890" s="11" t="str">
        <f t="shared" si="322"/>
        <v/>
      </c>
      <c r="BA890" s="11" t="str">
        <f t="shared" si="304"/>
        <v/>
      </c>
      <c r="BB890" s="11" t="str">
        <f>IFERROR(IF(AW890="","",VLOOKUP(AW890,SUSS!R:S,2,FALSE)),AY890*SUSS!$M$2)</f>
        <v/>
      </c>
      <c r="BC890" s="11" t="str">
        <f t="shared" si="303"/>
        <v/>
      </c>
    </row>
    <row r="891" spans="29:55" hidden="1"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/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29:55" hidden="1"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/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29:55" hidden="1"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/>
      </c>
      <c r="AU893" s="11" t="str">
        <f t="shared" si="318"/>
        <v/>
      </c>
      <c r="AV893" s="11" t="str">
        <f t="shared" si="319"/>
        <v/>
      </c>
      <c r="AW893" s="11" t="str">
        <f t="shared" si="320"/>
        <v/>
      </c>
      <c r="AX893" s="11" t="str">
        <f t="shared" si="321"/>
        <v/>
      </c>
      <c r="AY893" s="11" t="str">
        <f t="shared" si="302"/>
        <v/>
      </c>
      <c r="AZ893" s="11" t="str">
        <f t="shared" si="322"/>
        <v/>
      </c>
      <c r="BA893" s="11" t="str">
        <f t="shared" si="304"/>
        <v/>
      </c>
      <c r="BB893" s="11" t="str">
        <f>IFERROR(IF(AW893="","",VLOOKUP(AW893,SUSS!R:S,2,FALSE)),AY893*SUSS!$M$2)</f>
        <v/>
      </c>
      <c r="BC893" s="11" t="str">
        <f t="shared" si="303"/>
        <v/>
      </c>
    </row>
    <row r="894" spans="29:55" hidden="1"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/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29:55" hidden="1"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/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29:55" hidden="1"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/>
      </c>
      <c r="AU896" s="11" t="str">
        <f t="shared" si="318"/>
        <v/>
      </c>
      <c r="AV896" s="11" t="str">
        <f t="shared" si="319"/>
        <v/>
      </c>
      <c r="AW896" s="11" t="str">
        <f t="shared" si="320"/>
        <v/>
      </c>
      <c r="AX896" s="11" t="str">
        <f t="shared" si="321"/>
        <v/>
      </c>
      <c r="AY896" s="11" t="str">
        <f t="shared" si="302"/>
        <v/>
      </c>
      <c r="AZ896" s="11" t="str">
        <f t="shared" si="322"/>
        <v/>
      </c>
      <c r="BA896" s="11" t="str">
        <f t="shared" si="304"/>
        <v/>
      </c>
      <c r="BB896" s="11" t="str">
        <f>IFERROR(IF(AW896="","",VLOOKUP(AW896,SUSS!R:S,2,FALSE)),AY896*SUSS!$M$2)</f>
        <v/>
      </c>
      <c r="BC896" s="11" t="str">
        <f t="shared" si="303"/>
        <v/>
      </c>
    </row>
    <row r="897" spans="29:55" hidden="1"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/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29:55" hidden="1"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/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29:55" hidden="1"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/>
      </c>
      <c r="AU899" s="11" t="str">
        <f t="shared" si="318"/>
        <v/>
      </c>
      <c r="AV899" s="11" t="str">
        <f t="shared" si="319"/>
        <v/>
      </c>
      <c r="AW899" s="11" t="str">
        <f t="shared" si="320"/>
        <v/>
      </c>
      <c r="AX899" s="11" t="str">
        <f t="shared" si="321"/>
        <v/>
      </c>
      <c r="AY899" s="11" t="str">
        <f t="shared" si="302"/>
        <v/>
      </c>
      <c r="AZ899" s="11" t="str">
        <f t="shared" si="322"/>
        <v/>
      </c>
      <c r="BA899" s="11" t="str">
        <f t="shared" si="304"/>
        <v/>
      </c>
      <c r="BB899" s="11" t="str">
        <f>IFERROR(IF(AW899="","",VLOOKUP(AW899,SUSS!R:S,2,FALSE)),AY899*SUSS!$M$2)</f>
        <v/>
      </c>
      <c r="BC899" s="11" t="str">
        <f t="shared" si="303"/>
        <v/>
      </c>
    </row>
    <row r="900" spans="29:55" hidden="1"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/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29:55" hidden="1"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/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29:55" hidden="1"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/>
      </c>
      <c r="AU902" s="11" t="str">
        <f t="shared" si="318"/>
        <v/>
      </c>
      <c r="AV902" s="11" t="str">
        <f t="shared" si="319"/>
        <v/>
      </c>
      <c r="AW902" s="11" t="str">
        <f t="shared" si="320"/>
        <v/>
      </c>
      <c r="AX902" s="11" t="str">
        <f t="shared" si="321"/>
        <v/>
      </c>
      <c r="AY902" s="11" t="str">
        <f t="shared" si="323"/>
        <v/>
      </c>
      <c r="AZ902" s="11" t="str">
        <f t="shared" si="322"/>
        <v/>
      </c>
      <c r="BA902" s="11" t="str">
        <f t="shared" si="304"/>
        <v/>
      </c>
      <c r="BB902" s="11" t="str">
        <f>IFERROR(IF(AW902="","",VLOOKUP(AW902,SUSS!R:S,2,FALSE)),AY902*SUSS!$M$2)</f>
        <v/>
      </c>
      <c r="BC902" s="11" t="str">
        <f t="shared" si="324"/>
        <v/>
      </c>
    </row>
    <row r="903" spans="29:55" hidden="1"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/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29:55" hidden="1"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/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29:55" hidden="1"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/>
      </c>
      <c r="AU905" s="11" t="str">
        <f t="shared" si="318"/>
        <v/>
      </c>
      <c r="AV905" s="11" t="str">
        <f t="shared" si="319"/>
        <v/>
      </c>
      <c r="AW905" s="11" t="str">
        <f t="shared" si="320"/>
        <v/>
      </c>
      <c r="AX905" s="11" t="str">
        <f t="shared" si="321"/>
        <v/>
      </c>
      <c r="AY905" s="11" t="str">
        <f t="shared" si="323"/>
        <v/>
      </c>
      <c r="AZ905" s="11" t="str">
        <f t="shared" si="322"/>
        <v/>
      </c>
      <c r="BA905" s="11" t="str">
        <f t="shared" si="325"/>
        <v/>
      </c>
      <c r="BB905" s="11" t="str">
        <f>IFERROR(IF(AW905="","",VLOOKUP(AW905,SUSS!R:S,2,FALSE)),AY905*SUSS!$M$2)</f>
        <v/>
      </c>
      <c r="BC905" s="11" t="str">
        <f t="shared" si="324"/>
        <v/>
      </c>
    </row>
    <row r="906" spans="29:55" hidden="1"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/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29:55" hidden="1"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/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29:55" hidden="1"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/>
      </c>
      <c r="AU908" s="11" t="str">
        <f t="shared" si="318"/>
        <v/>
      </c>
      <c r="AV908" s="11" t="str">
        <f t="shared" si="319"/>
        <v/>
      </c>
      <c r="AW908" s="11" t="str">
        <f t="shared" si="320"/>
        <v/>
      </c>
      <c r="AX908" s="11" t="str">
        <f t="shared" si="321"/>
        <v/>
      </c>
      <c r="AY908" s="11" t="str">
        <f t="shared" si="323"/>
        <v/>
      </c>
      <c r="AZ908" s="11" t="str">
        <f t="shared" si="322"/>
        <v/>
      </c>
      <c r="BA908" s="11" t="str">
        <f t="shared" si="325"/>
        <v/>
      </c>
      <c r="BB908" s="11" t="str">
        <f>IFERROR(IF(AW908="","",VLOOKUP(AW908,SUSS!R:S,2,FALSE)),AY908*SUSS!$M$2)</f>
        <v/>
      </c>
      <c r="BC908" s="11" t="str">
        <f t="shared" si="324"/>
        <v/>
      </c>
    </row>
    <row r="909" spans="29:55" hidden="1"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/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29:55" hidden="1"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/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29:55" hidden="1"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/>
      </c>
      <c r="AU911" s="11" t="str">
        <f t="shared" si="318"/>
        <v/>
      </c>
      <c r="AV911" s="11" t="str">
        <f t="shared" si="319"/>
        <v/>
      </c>
      <c r="AW911" s="11" t="str">
        <f t="shared" si="320"/>
        <v/>
      </c>
      <c r="AX911" s="11" t="str">
        <f t="shared" si="321"/>
        <v/>
      </c>
      <c r="AY911" s="11" t="str">
        <f t="shared" si="323"/>
        <v/>
      </c>
      <c r="AZ911" s="11" t="str">
        <f t="shared" si="322"/>
        <v/>
      </c>
      <c r="BA911" s="11" t="str">
        <f t="shared" si="325"/>
        <v/>
      </c>
      <c r="BB911" s="11" t="str">
        <f>IFERROR(IF(AW911="","",VLOOKUP(AW911,SUSS!R:S,2,FALSE)),AY911*SUSS!$M$2)</f>
        <v/>
      </c>
      <c r="BC911" s="11" t="str">
        <f t="shared" si="324"/>
        <v/>
      </c>
    </row>
    <row r="912" spans="29:55" hidden="1"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/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29:55" hidden="1"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/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29:55" hidden="1"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/>
      </c>
      <c r="AU914" s="11" t="str">
        <f t="shared" si="318"/>
        <v/>
      </c>
      <c r="AV914" s="11" t="str">
        <f t="shared" si="319"/>
        <v/>
      </c>
      <c r="AW914" s="11" t="str">
        <f t="shared" si="320"/>
        <v/>
      </c>
      <c r="AX914" s="11" t="str">
        <f t="shared" si="321"/>
        <v/>
      </c>
      <c r="AY914" s="11" t="str">
        <f t="shared" si="323"/>
        <v/>
      </c>
      <c r="AZ914" s="11" t="str">
        <f t="shared" si="322"/>
        <v/>
      </c>
      <c r="BA914" s="11" t="str">
        <f t="shared" si="325"/>
        <v/>
      </c>
      <c r="BB914" s="11" t="str">
        <f>IFERROR(IF(AW914="","",VLOOKUP(AW914,SUSS!R:S,2,FALSE)),AY914*SUSS!$M$2)</f>
        <v/>
      </c>
      <c r="BC914" s="11" t="str">
        <f t="shared" si="324"/>
        <v/>
      </c>
    </row>
    <row r="915" spans="29:55" hidden="1"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/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29:55" hidden="1"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/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29:55" hidden="1"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/>
      </c>
      <c r="AU917" s="11" t="str">
        <f t="shared" si="318"/>
        <v/>
      </c>
      <c r="AV917" s="11" t="str">
        <f t="shared" si="319"/>
        <v/>
      </c>
      <c r="AW917" s="11" t="str">
        <f t="shared" si="320"/>
        <v/>
      </c>
      <c r="AX917" s="11" t="str">
        <f t="shared" si="321"/>
        <v/>
      </c>
      <c r="AY917" s="11" t="str">
        <f t="shared" si="323"/>
        <v/>
      </c>
      <c r="AZ917" s="11" t="str">
        <f t="shared" si="322"/>
        <v/>
      </c>
      <c r="BA917" s="11" t="str">
        <f t="shared" si="325"/>
        <v/>
      </c>
      <c r="BB917" s="11" t="str">
        <f>IFERROR(IF(AW917="","",VLOOKUP(AW917,SUSS!R:S,2,FALSE)),AY917*SUSS!$M$2)</f>
        <v/>
      </c>
      <c r="BC917" s="11" t="str">
        <f t="shared" si="324"/>
        <v/>
      </c>
    </row>
    <row r="918" spans="29:55" hidden="1"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/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29:55" hidden="1"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/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29:55" hidden="1"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/>
      </c>
      <c r="AU920" s="11" t="str">
        <f t="shared" si="318"/>
        <v/>
      </c>
      <c r="AV920" s="11" t="str">
        <f t="shared" si="319"/>
        <v/>
      </c>
      <c r="AW920" s="11" t="str">
        <f t="shared" si="320"/>
        <v/>
      </c>
      <c r="AX920" s="11" t="str">
        <f t="shared" si="321"/>
        <v/>
      </c>
      <c r="AY920" s="11" t="str">
        <f t="shared" si="323"/>
        <v/>
      </c>
      <c r="AZ920" s="11" t="str">
        <f t="shared" si="322"/>
        <v/>
      </c>
      <c r="BA920" s="11" t="str">
        <f t="shared" si="325"/>
        <v/>
      </c>
      <c r="BB920" s="11" t="str">
        <f>IFERROR(IF(AW920="","",VLOOKUP(AW920,SUSS!R:S,2,FALSE)),AY920*SUSS!$M$2)</f>
        <v/>
      </c>
      <c r="BC920" s="11" t="str">
        <f t="shared" si="324"/>
        <v/>
      </c>
    </row>
    <row r="921" spans="29:55" hidden="1"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/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29:55" hidden="1"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/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29:55" hidden="1"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/>
      </c>
      <c r="AU923" s="11" t="str">
        <f t="shared" si="318"/>
        <v/>
      </c>
      <c r="AV923" s="11" t="str">
        <f t="shared" si="319"/>
        <v/>
      </c>
      <c r="AW923" s="11" t="str">
        <f t="shared" si="320"/>
        <v/>
      </c>
      <c r="AX923" s="11" t="str">
        <f t="shared" si="321"/>
        <v/>
      </c>
      <c r="AY923" s="11" t="str">
        <f t="shared" si="323"/>
        <v/>
      </c>
      <c r="AZ923" s="11" t="str">
        <f t="shared" si="322"/>
        <v/>
      </c>
      <c r="BA923" s="11" t="str">
        <f t="shared" si="325"/>
        <v/>
      </c>
      <c r="BB923" s="11" t="str">
        <f>IFERROR(IF(AW923="","",VLOOKUP(AW923,SUSS!R:S,2,FALSE)),AY923*SUSS!$M$2)</f>
        <v/>
      </c>
      <c r="BC923" s="11" t="str">
        <f t="shared" si="324"/>
        <v/>
      </c>
    </row>
    <row r="924" spans="29:55" hidden="1"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/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29:55" hidden="1"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/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29:55" hidden="1"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/>
      </c>
      <c r="AU926" s="11" t="str">
        <f t="shared" ref="AU926:AU989" si="339">IF($Q926=$AD$1,O926,"")</f>
        <v/>
      </c>
      <c r="AV926" s="11" t="str">
        <f t="shared" ref="AV926:AV989" si="340">IF($Q926=$AD$1,P926,"")</f>
        <v/>
      </c>
      <c r="AW926" s="11" t="str">
        <f t="shared" ref="AW926:AW989" si="341">IF($Q926=$AD$1,T926,"")</f>
        <v/>
      </c>
      <c r="AX926" s="11" t="str">
        <f t="shared" ref="AX926:AX989" si="342">IF(AW926&lt;&gt;"",AW926&amp;" "&amp;$AD$1,"")</f>
        <v/>
      </c>
      <c r="AY926" s="11" t="str">
        <f t="shared" si="323"/>
        <v/>
      </c>
      <c r="AZ926" s="11" t="str">
        <f t="shared" ref="AZ926:AZ989" si="343">IF(AY926="","",AV926/AY926)</f>
        <v/>
      </c>
      <c r="BA926" s="11" t="str">
        <f t="shared" si="325"/>
        <v/>
      </c>
      <c r="BB926" s="11" t="str">
        <f>IFERROR(IF(AW926="","",VLOOKUP(AW926,SUSS!R:S,2,FALSE)),AY926*SUSS!$M$2)</f>
        <v/>
      </c>
      <c r="BC926" s="11" t="str">
        <f t="shared" si="324"/>
        <v/>
      </c>
    </row>
    <row r="927" spans="29:55" hidden="1"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/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29:55" hidden="1"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/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29:55" hidden="1"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/>
      </c>
      <c r="AU929" s="11" t="str">
        <f t="shared" si="339"/>
        <v/>
      </c>
      <c r="AV929" s="11" t="str">
        <f t="shared" si="340"/>
        <v/>
      </c>
      <c r="AW929" s="11" t="str">
        <f t="shared" si="341"/>
        <v/>
      </c>
      <c r="AX929" s="11" t="str">
        <f t="shared" si="342"/>
        <v/>
      </c>
      <c r="AY929" s="11" t="str">
        <f t="shared" si="323"/>
        <v/>
      </c>
      <c r="AZ929" s="11" t="str">
        <f t="shared" si="343"/>
        <v/>
      </c>
      <c r="BA929" s="11" t="str">
        <f t="shared" si="325"/>
        <v/>
      </c>
      <c r="BB929" s="11" t="str">
        <f>IFERROR(IF(AW929="","",VLOOKUP(AW929,SUSS!R:S,2,FALSE)),AY929*SUSS!$M$2)</f>
        <v/>
      </c>
      <c r="BC929" s="11" t="str">
        <f t="shared" si="324"/>
        <v/>
      </c>
    </row>
    <row r="930" spans="29:55" hidden="1"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/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29:55" hidden="1"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/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29:55" hidden="1"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/>
      </c>
      <c r="AU932" s="11" t="str">
        <f t="shared" si="339"/>
        <v/>
      </c>
      <c r="AV932" s="11" t="str">
        <f t="shared" si="340"/>
        <v/>
      </c>
      <c r="AW932" s="11" t="str">
        <f t="shared" si="341"/>
        <v/>
      </c>
      <c r="AX932" s="11" t="str">
        <f t="shared" si="342"/>
        <v/>
      </c>
      <c r="AY932" s="11" t="str">
        <f t="shared" si="323"/>
        <v/>
      </c>
      <c r="AZ932" s="11" t="str">
        <f t="shared" si="343"/>
        <v/>
      </c>
      <c r="BA932" s="11" t="str">
        <f t="shared" si="325"/>
        <v/>
      </c>
      <c r="BB932" s="11" t="str">
        <f>IFERROR(IF(AW932="","",VLOOKUP(AW932,SUSS!R:S,2,FALSE)),AY932*SUSS!$M$2)</f>
        <v/>
      </c>
      <c r="BC932" s="11" t="str">
        <f t="shared" si="324"/>
        <v/>
      </c>
    </row>
    <row r="933" spans="29:55" hidden="1"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/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29:55" hidden="1"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/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29:55" hidden="1"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/>
      </c>
      <c r="AU935" s="11" t="str">
        <f t="shared" si="339"/>
        <v/>
      </c>
      <c r="AV935" s="11" t="str">
        <f t="shared" si="340"/>
        <v/>
      </c>
      <c r="AW935" s="11" t="str">
        <f t="shared" si="341"/>
        <v/>
      </c>
      <c r="AX935" s="11" t="str">
        <f t="shared" si="342"/>
        <v/>
      </c>
      <c r="AY935" s="11" t="str">
        <f t="shared" si="323"/>
        <v/>
      </c>
      <c r="AZ935" s="11" t="str">
        <f t="shared" si="343"/>
        <v/>
      </c>
      <c r="BA935" s="11" t="str">
        <f t="shared" si="325"/>
        <v/>
      </c>
      <c r="BB935" s="11" t="str">
        <f>IFERROR(IF(AW935="","",VLOOKUP(AW935,SUSS!R:S,2,FALSE)),AY935*SUSS!$M$2)</f>
        <v/>
      </c>
      <c r="BC935" s="11" t="str">
        <f t="shared" si="324"/>
        <v/>
      </c>
    </row>
    <row r="936" spans="29:55" hidden="1"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/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29:55" hidden="1"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/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29:55" hidden="1"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/>
      </c>
      <c r="AU938" s="11" t="str">
        <f t="shared" si="339"/>
        <v/>
      </c>
      <c r="AV938" s="11" t="str">
        <f t="shared" si="340"/>
        <v/>
      </c>
      <c r="AW938" s="11" t="str">
        <f t="shared" si="341"/>
        <v/>
      </c>
      <c r="AX938" s="11" t="str">
        <f t="shared" si="342"/>
        <v/>
      </c>
      <c r="AY938" s="11" t="str">
        <f t="shared" si="323"/>
        <v/>
      </c>
      <c r="AZ938" s="11" t="str">
        <f t="shared" si="343"/>
        <v/>
      </c>
      <c r="BA938" s="11" t="str">
        <f t="shared" si="325"/>
        <v/>
      </c>
      <c r="BB938" s="11" t="str">
        <f>IFERROR(IF(AW938="","",VLOOKUP(AW938,SUSS!R:S,2,FALSE)),AY938*SUSS!$M$2)</f>
        <v/>
      </c>
      <c r="BC938" s="11" t="str">
        <f t="shared" si="324"/>
        <v/>
      </c>
    </row>
    <row r="939" spans="29:55" hidden="1"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/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29:55" hidden="1"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/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29:55" hidden="1"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/>
      </c>
      <c r="AU941" s="11" t="str">
        <f t="shared" si="339"/>
        <v/>
      </c>
      <c r="AV941" s="11" t="str">
        <f t="shared" si="340"/>
        <v/>
      </c>
      <c r="AW941" s="11" t="str">
        <f t="shared" si="341"/>
        <v/>
      </c>
      <c r="AX941" s="11" t="str">
        <f t="shared" si="342"/>
        <v/>
      </c>
      <c r="AY941" s="11" t="str">
        <f t="shared" si="323"/>
        <v/>
      </c>
      <c r="AZ941" s="11" t="str">
        <f t="shared" si="343"/>
        <v/>
      </c>
      <c r="BA941" s="11" t="str">
        <f t="shared" si="325"/>
        <v/>
      </c>
      <c r="BB941" s="11" t="str">
        <f>IFERROR(IF(AW941="","",VLOOKUP(AW941,SUSS!R:S,2,FALSE)),AY941*SUSS!$M$2)</f>
        <v/>
      </c>
      <c r="BC941" s="11" t="str">
        <f t="shared" si="324"/>
        <v/>
      </c>
    </row>
    <row r="942" spans="29:55" hidden="1"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/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29:55" hidden="1"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/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29:55" hidden="1"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/>
      </c>
      <c r="AU944" s="11" t="str">
        <f t="shared" si="339"/>
        <v/>
      </c>
      <c r="AV944" s="11" t="str">
        <f t="shared" si="340"/>
        <v/>
      </c>
      <c r="AW944" s="11" t="str">
        <f t="shared" si="341"/>
        <v/>
      </c>
      <c r="AX944" s="11" t="str">
        <f t="shared" si="342"/>
        <v/>
      </c>
      <c r="AY944" s="11" t="str">
        <f t="shared" si="323"/>
        <v/>
      </c>
      <c r="AZ944" s="11" t="str">
        <f t="shared" si="343"/>
        <v/>
      </c>
      <c r="BA944" s="11" t="str">
        <f t="shared" si="325"/>
        <v/>
      </c>
      <c r="BB944" s="11" t="str">
        <f>IFERROR(IF(AW944="","",VLOOKUP(AW944,SUSS!R:S,2,FALSE)),AY944*SUSS!$M$2)</f>
        <v/>
      </c>
      <c r="BC944" s="11" t="str">
        <f t="shared" si="324"/>
        <v/>
      </c>
    </row>
    <row r="945" spans="29:55" hidden="1"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/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29:55" hidden="1"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/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29:55" hidden="1"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/>
      </c>
      <c r="AU947" s="11" t="str">
        <f t="shared" si="339"/>
        <v/>
      </c>
      <c r="AV947" s="11" t="str">
        <f t="shared" si="340"/>
        <v/>
      </c>
      <c r="AW947" s="11" t="str">
        <f t="shared" si="341"/>
        <v/>
      </c>
      <c r="AX947" s="11" t="str">
        <f t="shared" si="342"/>
        <v/>
      </c>
      <c r="AY947" s="11" t="str">
        <f t="shared" si="323"/>
        <v/>
      </c>
      <c r="AZ947" s="11" t="str">
        <f t="shared" si="343"/>
        <v/>
      </c>
      <c r="BA947" s="11" t="str">
        <f t="shared" si="325"/>
        <v/>
      </c>
      <c r="BB947" s="11" t="str">
        <f>IFERROR(IF(AW947="","",VLOOKUP(AW947,SUSS!R:S,2,FALSE)),AY947*SUSS!$M$2)</f>
        <v/>
      </c>
      <c r="BC947" s="11" t="str">
        <f t="shared" si="324"/>
        <v/>
      </c>
    </row>
    <row r="948" spans="29:55" hidden="1"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/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29:55" hidden="1"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/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29:55" hidden="1"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/>
      </c>
      <c r="AU950" s="11" t="str">
        <f t="shared" si="339"/>
        <v/>
      </c>
      <c r="AV950" s="11" t="str">
        <f t="shared" si="340"/>
        <v/>
      </c>
      <c r="AW950" s="11" t="str">
        <f t="shared" si="341"/>
        <v/>
      </c>
      <c r="AX950" s="11" t="str">
        <f t="shared" si="342"/>
        <v/>
      </c>
      <c r="AY950" s="11" t="str">
        <f t="shared" si="323"/>
        <v/>
      </c>
      <c r="AZ950" s="11" t="str">
        <f t="shared" si="343"/>
        <v/>
      </c>
      <c r="BA950" s="11" t="str">
        <f t="shared" si="325"/>
        <v/>
      </c>
      <c r="BB950" s="11" t="str">
        <f>IFERROR(IF(AW950="","",VLOOKUP(AW950,SUSS!R:S,2,FALSE)),AY950*SUSS!$M$2)</f>
        <v/>
      </c>
      <c r="BC950" s="11" t="str">
        <f t="shared" si="324"/>
        <v/>
      </c>
    </row>
    <row r="951" spans="29:55" hidden="1"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/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29:55" hidden="1"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/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29:55" hidden="1"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/>
      </c>
      <c r="AU953" s="11" t="str">
        <f t="shared" si="339"/>
        <v/>
      </c>
      <c r="AV953" s="11" t="str">
        <f t="shared" si="340"/>
        <v/>
      </c>
      <c r="AW953" s="11" t="str">
        <f t="shared" si="341"/>
        <v/>
      </c>
      <c r="AX953" s="11" t="str">
        <f t="shared" si="342"/>
        <v/>
      </c>
      <c r="AY953" s="11" t="str">
        <f t="shared" si="323"/>
        <v/>
      </c>
      <c r="AZ953" s="11" t="str">
        <f t="shared" si="343"/>
        <v/>
      </c>
      <c r="BA953" s="11" t="str">
        <f t="shared" si="325"/>
        <v/>
      </c>
      <c r="BB953" s="11" t="str">
        <f>IFERROR(IF(AW953="","",VLOOKUP(AW953,SUSS!R:S,2,FALSE)),AY953*SUSS!$M$2)</f>
        <v/>
      </c>
      <c r="BC953" s="11" t="str">
        <f t="shared" si="324"/>
        <v/>
      </c>
    </row>
    <row r="954" spans="29:55" hidden="1"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/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29:55" hidden="1"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/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29:55" hidden="1"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/>
      </c>
      <c r="AU956" s="11" t="str">
        <f t="shared" si="339"/>
        <v/>
      </c>
      <c r="AV956" s="11" t="str">
        <f t="shared" si="340"/>
        <v/>
      </c>
      <c r="AW956" s="11" t="str">
        <f t="shared" si="341"/>
        <v/>
      </c>
      <c r="AX956" s="11" t="str">
        <f t="shared" si="342"/>
        <v/>
      </c>
      <c r="AY956" s="11" t="str">
        <f t="shared" si="323"/>
        <v/>
      </c>
      <c r="AZ956" s="11" t="str">
        <f t="shared" si="343"/>
        <v/>
      </c>
      <c r="BA956" s="11" t="str">
        <f t="shared" si="325"/>
        <v/>
      </c>
      <c r="BB956" s="11" t="str">
        <f>IFERROR(IF(AW956="","",VLOOKUP(AW956,SUSS!R:S,2,FALSE)),AY956*SUSS!$M$2)</f>
        <v/>
      </c>
      <c r="BC956" s="11" t="str">
        <f t="shared" si="324"/>
        <v/>
      </c>
    </row>
    <row r="957" spans="29:55" hidden="1"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/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29:55" hidden="1"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/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29:55" hidden="1"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/>
      </c>
      <c r="AU959" s="11" t="str">
        <f t="shared" si="339"/>
        <v/>
      </c>
      <c r="AV959" s="11" t="str">
        <f t="shared" si="340"/>
        <v/>
      </c>
      <c r="AW959" s="11" t="str">
        <f t="shared" si="341"/>
        <v/>
      </c>
      <c r="AX959" s="11" t="str">
        <f t="shared" si="342"/>
        <v/>
      </c>
      <c r="AY959" s="11" t="str">
        <f t="shared" si="323"/>
        <v/>
      </c>
      <c r="AZ959" s="11" t="str">
        <f t="shared" si="343"/>
        <v/>
      </c>
      <c r="BA959" s="11" t="str">
        <f t="shared" si="325"/>
        <v/>
      </c>
      <c r="BB959" s="11" t="str">
        <f>IFERROR(IF(AW959="","",VLOOKUP(AW959,SUSS!R:S,2,FALSE)),AY959*SUSS!$M$2)</f>
        <v/>
      </c>
      <c r="BC959" s="11" t="str">
        <f t="shared" si="324"/>
        <v/>
      </c>
    </row>
    <row r="960" spans="29:55" hidden="1"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/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29:55" hidden="1"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/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29:55" hidden="1"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/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29:55" hidden="1"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/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29:55" hidden="1"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/>
      </c>
      <c r="AU964" s="11" t="str">
        <f t="shared" si="339"/>
        <v/>
      </c>
      <c r="AV964" s="11" t="str">
        <f t="shared" si="340"/>
        <v/>
      </c>
      <c r="AW964" s="11" t="str">
        <f t="shared" si="341"/>
        <v/>
      </c>
      <c r="AX964" s="11" t="str">
        <f t="shared" si="342"/>
        <v/>
      </c>
      <c r="AY964" s="11" t="str">
        <f t="shared" ref="AY964:AY1027" si="344">VLOOKUP(AX964,AO:AP,2,FALSE)</f>
        <v/>
      </c>
      <c r="AZ964" s="11" t="str">
        <f t="shared" si="343"/>
        <v/>
      </c>
      <c r="BA964" s="11" t="str">
        <f t="shared" si="325"/>
        <v/>
      </c>
      <c r="BB964" s="11" t="str">
        <f>IFERROR(IF(AW964="","",VLOOKUP(AW964,SUSS!R:S,2,FALSE)),AY964*SUSS!$M$2)</f>
        <v/>
      </c>
      <c r="BC964" s="11" t="str">
        <f t="shared" si="324"/>
        <v/>
      </c>
    </row>
    <row r="965" spans="29:55" hidden="1"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/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29:55" hidden="1"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/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29:55" hidden="1"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/>
      </c>
      <c r="AU967" s="11" t="str">
        <f t="shared" si="339"/>
        <v/>
      </c>
      <c r="AV967" s="11" t="str">
        <f t="shared" si="340"/>
        <v/>
      </c>
      <c r="AW967" s="11" t="str">
        <f t="shared" si="341"/>
        <v/>
      </c>
      <c r="AX967" s="11" t="str">
        <f t="shared" si="342"/>
        <v/>
      </c>
      <c r="AY967" s="11" t="str">
        <f t="shared" si="344"/>
        <v/>
      </c>
      <c r="AZ967" s="11" t="str">
        <f t="shared" si="343"/>
        <v/>
      </c>
      <c r="BA967" s="11" t="str">
        <f t="shared" si="325"/>
        <v/>
      </c>
      <c r="BB967" s="11" t="str">
        <f>IFERROR(IF(AW967="","",VLOOKUP(AW967,SUSS!R:S,2,FALSE)),AY967*SUSS!$M$2)</f>
        <v/>
      </c>
      <c r="BC967" s="11" t="str">
        <f t="shared" si="345"/>
        <v/>
      </c>
    </row>
    <row r="968" spans="29:55" hidden="1"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/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29:55" hidden="1"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/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29:55" hidden="1"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/>
      </c>
      <c r="AU970" s="11" t="str">
        <f t="shared" si="339"/>
        <v/>
      </c>
      <c r="AV970" s="11" t="str">
        <f t="shared" si="340"/>
        <v/>
      </c>
      <c r="AW970" s="11" t="str">
        <f t="shared" si="341"/>
        <v/>
      </c>
      <c r="AX970" s="11" t="str">
        <f t="shared" si="342"/>
        <v/>
      </c>
      <c r="AY970" s="11" t="str">
        <f t="shared" si="344"/>
        <v/>
      </c>
      <c r="AZ970" s="11" t="str">
        <f t="shared" si="343"/>
        <v/>
      </c>
      <c r="BA970" s="11" t="str">
        <f t="shared" si="346"/>
        <v/>
      </c>
      <c r="BB970" s="11" t="str">
        <f>IFERROR(IF(AW970="","",VLOOKUP(AW970,SUSS!R:S,2,FALSE)),AY970*SUSS!$M$2)</f>
        <v/>
      </c>
      <c r="BC970" s="11" t="str">
        <f t="shared" si="345"/>
        <v/>
      </c>
    </row>
    <row r="971" spans="29:55" hidden="1"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/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29:55" hidden="1"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/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29:55" hidden="1"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/>
      </c>
      <c r="AU973" s="11" t="str">
        <f t="shared" si="339"/>
        <v/>
      </c>
      <c r="AV973" s="11" t="str">
        <f t="shared" si="340"/>
        <v/>
      </c>
      <c r="AW973" s="11" t="str">
        <f t="shared" si="341"/>
        <v/>
      </c>
      <c r="AX973" s="11" t="str">
        <f t="shared" si="342"/>
        <v/>
      </c>
      <c r="AY973" s="11" t="str">
        <f t="shared" si="344"/>
        <v/>
      </c>
      <c r="AZ973" s="11" t="str">
        <f t="shared" si="343"/>
        <v/>
      </c>
      <c r="BA973" s="11" t="str">
        <f t="shared" si="346"/>
        <v/>
      </c>
      <c r="BB973" s="11" t="str">
        <f>IFERROR(IF(AW973="","",VLOOKUP(AW973,SUSS!R:S,2,FALSE)),AY973*SUSS!$M$2)</f>
        <v/>
      </c>
      <c r="BC973" s="11" t="str">
        <f t="shared" si="345"/>
        <v/>
      </c>
    </row>
    <row r="974" spans="29:55" hidden="1"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/>
      </c>
      <c r="AU974" s="11" t="str">
        <f t="shared" si="339"/>
        <v/>
      </c>
      <c r="AV974" s="11" t="str">
        <f t="shared" si="340"/>
        <v/>
      </c>
      <c r="AW974" s="11" t="str">
        <f t="shared" si="341"/>
        <v/>
      </c>
      <c r="AX974" s="11" t="str">
        <f t="shared" si="342"/>
        <v/>
      </c>
      <c r="AY974" s="11" t="str">
        <f t="shared" si="344"/>
        <v/>
      </c>
      <c r="AZ974" s="11" t="str">
        <f t="shared" si="343"/>
        <v/>
      </c>
      <c r="BA974" s="11" t="str">
        <f t="shared" si="346"/>
        <v/>
      </c>
      <c r="BB974" s="11" t="str">
        <f>IFERROR(IF(AW974="","",VLOOKUP(AW974,SUSS!R:S,2,FALSE)),AY974*SUSS!$M$2)</f>
        <v/>
      </c>
      <c r="BC974" s="11" t="str">
        <f t="shared" si="345"/>
        <v/>
      </c>
    </row>
    <row r="975" spans="29:55" hidden="1"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/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29:55" hidden="1"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/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29:55" hidden="1"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/>
      </c>
      <c r="AU977" s="11" t="str">
        <f t="shared" si="339"/>
        <v/>
      </c>
      <c r="AV977" s="11" t="str">
        <f t="shared" si="340"/>
        <v/>
      </c>
      <c r="AW977" s="11" t="str">
        <f t="shared" si="341"/>
        <v/>
      </c>
      <c r="AX977" s="11" t="str">
        <f t="shared" si="342"/>
        <v/>
      </c>
      <c r="AY977" s="11" t="str">
        <f t="shared" si="344"/>
        <v/>
      </c>
      <c r="AZ977" s="11" t="str">
        <f t="shared" si="343"/>
        <v/>
      </c>
      <c r="BA977" s="11" t="str">
        <f t="shared" si="346"/>
        <v/>
      </c>
      <c r="BB977" s="11" t="str">
        <f>IFERROR(IF(AW977="","",VLOOKUP(AW977,SUSS!R:S,2,FALSE)),AY977*SUSS!$M$2)</f>
        <v/>
      </c>
      <c r="BC977" s="11" t="str">
        <f t="shared" si="345"/>
        <v/>
      </c>
    </row>
    <row r="978" spans="29:55" hidden="1"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/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29:55" hidden="1"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/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29:55" hidden="1"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/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29:55" hidden="1"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/>
      </c>
      <c r="AU981" s="11" t="str">
        <f t="shared" si="339"/>
        <v/>
      </c>
      <c r="AV981" s="11" t="str">
        <f t="shared" si="340"/>
        <v/>
      </c>
      <c r="AW981" s="11" t="str">
        <f t="shared" si="341"/>
        <v/>
      </c>
      <c r="AX981" s="11" t="str">
        <f t="shared" si="342"/>
        <v/>
      </c>
      <c r="AY981" s="11" t="str">
        <f t="shared" si="344"/>
        <v/>
      </c>
      <c r="AZ981" s="11" t="str">
        <f t="shared" si="343"/>
        <v/>
      </c>
      <c r="BA981" s="11" t="str">
        <f t="shared" si="346"/>
        <v/>
      </c>
      <c r="BB981" s="11" t="str">
        <f>IFERROR(IF(AW981="","",VLOOKUP(AW981,SUSS!R:S,2,FALSE)),AY981*SUSS!$M$2)</f>
        <v/>
      </c>
      <c r="BC981" s="11" t="str">
        <f t="shared" si="345"/>
        <v/>
      </c>
    </row>
    <row r="982" spans="29:55" hidden="1"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/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29:55" hidden="1"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/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29:55" hidden="1"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/>
      </c>
      <c r="AU984" s="11" t="str">
        <f t="shared" si="339"/>
        <v/>
      </c>
      <c r="AV984" s="11" t="str">
        <f t="shared" si="340"/>
        <v/>
      </c>
      <c r="AW984" s="11" t="str">
        <f t="shared" si="341"/>
        <v/>
      </c>
      <c r="AX984" s="11" t="str">
        <f t="shared" si="342"/>
        <v/>
      </c>
      <c r="AY984" s="11" t="str">
        <f t="shared" si="344"/>
        <v/>
      </c>
      <c r="AZ984" s="11" t="str">
        <f t="shared" si="343"/>
        <v/>
      </c>
      <c r="BA984" s="11" t="str">
        <f t="shared" si="346"/>
        <v/>
      </c>
      <c r="BB984" s="11" t="str">
        <f>IFERROR(IF(AW984="","",VLOOKUP(AW984,SUSS!R:S,2,FALSE)),AY984*SUSS!$M$2)</f>
        <v/>
      </c>
      <c r="BC984" s="11" t="str">
        <f t="shared" si="345"/>
        <v/>
      </c>
    </row>
    <row r="985" spans="29:55" hidden="1"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/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29:55" hidden="1"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/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29:55" hidden="1"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/>
      </c>
      <c r="AU987" s="11" t="str">
        <f t="shared" si="339"/>
        <v/>
      </c>
      <c r="AV987" s="11" t="str">
        <f t="shared" si="340"/>
        <v/>
      </c>
      <c r="AW987" s="11" t="str">
        <f t="shared" si="341"/>
        <v/>
      </c>
      <c r="AX987" s="11" t="str">
        <f t="shared" si="342"/>
        <v/>
      </c>
      <c r="AY987" s="11" t="str">
        <f t="shared" si="344"/>
        <v/>
      </c>
      <c r="AZ987" s="11" t="str">
        <f t="shared" si="343"/>
        <v/>
      </c>
      <c r="BA987" s="11" t="str">
        <f t="shared" si="346"/>
        <v/>
      </c>
      <c r="BB987" s="11" t="str">
        <f>IFERROR(IF(AW987="","",VLOOKUP(AW987,SUSS!R:S,2,FALSE)),AY987*SUSS!$M$2)</f>
        <v/>
      </c>
      <c r="BC987" s="11" t="str">
        <f t="shared" si="345"/>
        <v/>
      </c>
    </row>
    <row r="988" spans="29:55" hidden="1"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/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29:55" hidden="1"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/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29:55" hidden="1"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/>
      </c>
      <c r="AU990" s="11" t="str">
        <f t="shared" ref="AU990:AU1053" si="360">IF($Q990=$AD$1,O990,"")</f>
        <v/>
      </c>
      <c r="AV990" s="11" t="str">
        <f t="shared" ref="AV990:AV1053" si="361">IF($Q990=$AD$1,P990,"")</f>
        <v/>
      </c>
      <c r="AW990" s="11" t="str">
        <f t="shared" ref="AW990:AW1053" si="362">IF($Q990=$AD$1,T990,"")</f>
        <v/>
      </c>
      <c r="AX990" s="11" t="str">
        <f t="shared" ref="AX990:AX1053" si="363">IF(AW990&lt;&gt;"",AW990&amp;" "&amp;$AD$1,"")</f>
        <v/>
      </c>
      <c r="AY990" s="11" t="str">
        <f t="shared" si="344"/>
        <v/>
      </c>
      <c r="AZ990" s="11" t="str">
        <f t="shared" ref="AZ990:AZ1053" si="364">IF(AY990="","",AV990/AY990)</f>
        <v/>
      </c>
      <c r="BA990" s="11" t="str">
        <f t="shared" si="346"/>
        <v/>
      </c>
      <c r="BB990" s="11" t="str">
        <f>IFERROR(IF(AW990="","",VLOOKUP(AW990,SUSS!R:S,2,FALSE)),AY990*SUSS!$M$2)</f>
        <v/>
      </c>
      <c r="BC990" s="11" t="str">
        <f t="shared" si="345"/>
        <v/>
      </c>
    </row>
    <row r="991" spans="29:55" hidden="1"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/>
      </c>
      <c r="AU991" s="11" t="str">
        <f t="shared" si="360"/>
        <v/>
      </c>
      <c r="AV991" s="11" t="str">
        <f t="shared" si="361"/>
        <v/>
      </c>
      <c r="AW991" s="11" t="str">
        <f t="shared" si="362"/>
        <v/>
      </c>
      <c r="AX991" s="11" t="str">
        <f t="shared" si="363"/>
        <v/>
      </c>
      <c r="AY991" s="11" t="str">
        <f t="shared" si="344"/>
        <v/>
      </c>
      <c r="AZ991" s="11" t="str">
        <f t="shared" si="364"/>
        <v/>
      </c>
      <c r="BA991" s="11" t="str">
        <f t="shared" si="346"/>
        <v/>
      </c>
      <c r="BB991" s="11" t="str">
        <f>IFERROR(IF(AW991="","",VLOOKUP(AW991,SUSS!R:S,2,FALSE)),AY991*SUSS!$M$2)</f>
        <v/>
      </c>
      <c r="BC991" s="11" t="str">
        <f t="shared" si="345"/>
        <v/>
      </c>
    </row>
    <row r="992" spans="29:55" hidden="1"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/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29:55" hidden="1"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/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29:55" hidden="1"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/>
      </c>
      <c r="AU994" s="11" t="str">
        <f t="shared" si="360"/>
        <v/>
      </c>
      <c r="AV994" s="11" t="str">
        <f t="shared" si="361"/>
        <v/>
      </c>
      <c r="AW994" s="11" t="str">
        <f t="shared" si="362"/>
        <v/>
      </c>
      <c r="AX994" s="11" t="str">
        <f t="shared" si="363"/>
        <v/>
      </c>
      <c r="AY994" s="11" t="str">
        <f t="shared" si="344"/>
        <v/>
      </c>
      <c r="AZ994" s="11" t="str">
        <f t="shared" si="364"/>
        <v/>
      </c>
      <c r="BA994" s="11" t="str">
        <f t="shared" si="346"/>
        <v/>
      </c>
      <c r="BB994" s="11" t="str">
        <f>IFERROR(IF(AW994="","",VLOOKUP(AW994,SUSS!R:S,2,FALSE)),AY994*SUSS!$M$2)</f>
        <v/>
      </c>
      <c r="BC994" s="11" t="str">
        <f t="shared" si="345"/>
        <v/>
      </c>
    </row>
    <row r="995" spans="29:55" hidden="1"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/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29:55" hidden="1"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/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29:55" hidden="1"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/>
      </c>
      <c r="AU997" s="11" t="str">
        <f t="shared" si="360"/>
        <v/>
      </c>
      <c r="AV997" s="11" t="str">
        <f t="shared" si="361"/>
        <v/>
      </c>
      <c r="AW997" s="11" t="str">
        <f t="shared" si="362"/>
        <v/>
      </c>
      <c r="AX997" s="11" t="str">
        <f t="shared" si="363"/>
        <v/>
      </c>
      <c r="AY997" s="11" t="str">
        <f t="shared" si="344"/>
        <v/>
      </c>
      <c r="AZ997" s="11" t="str">
        <f t="shared" si="364"/>
        <v/>
      </c>
      <c r="BA997" s="11" t="str">
        <f t="shared" si="346"/>
        <v/>
      </c>
      <c r="BB997" s="11" t="str">
        <f>IFERROR(IF(AW997="","",VLOOKUP(AW997,SUSS!R:S,2,FALSE)),AY997*SUSS!$M$2)</f>
        <v/>
      </c>
      <c r="BC997" s="11" t="str">
        <f t="shared" si="345"/>
        <v/>
      </c>
    </row>
    <row r="998" spans="29:55" hidden="1"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/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29:55" hidden="1"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/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29:55" hidden="1"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/>
      </c>
      <c r="AU1000" s="11" t="str">
        <f t="shared" si="360"/>
        <v/>
      </c>
      <c r="AV1000" s="11" t="str">
        <f t="shared" si="361"/>
        <v/>
      </c>
      <c r="AW1000" s="11" t="str">
        <f t="shared" si="362"/>
        <v/>
      </c>
      <c r="AX1000" s="11" t="str">
        <f t="shared" si="363"/>
        <v/>
      </c>
      <c r="AY1000" s="11" t="str">
        <f t="shared" si="344"/>
        <v/>
      </c>
      <c r="AZ1000" s="11" t="str">
        <f t="shared" si="364"/>
        <v/>
      </c>
      <c r="BA1000" s="11" t="str">
        <f t="shared" si="346"/>
        <v/>
      </c>
      <c r="BB1000" s="11" t="str">
        <f>IFERROR(IF(AW1000="","",VLOOKUP(AW1000,SUSS!R:S,2,FALSE)),AY1000*SUSS!$M$2)</f>
        <v/>
      </c>
      <c r="BC1000" s="11" t="str">
        <f t="shared" si="345"/>
        <v/>
      </c>
    </row>
    <row r="1001" spans="29:55" hidden="1"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/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29:55" hidden="1"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/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29:55" hidden="1"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/>
      </c>
      <c r="AU1003" s="11" t="str">
        <f t="shared" si="360"/>
        <v/>
      </c>
      <c r="AV1003" s="11" t="str">
        <f t="shared" si="361"/>
        <v/>
      </c>
      <c r="AW1003" s="11" t="str">
        <f t="shared" si="362"/>
        <v/>
      </c>
      <c r="AX1003" s="11" t="str">
        <f t="shared" si="363"/>
        <v/>
      </c>
      <c r="AY1003" s="11" t="str">
        <f t="shared" si="344"/>
        <v/>
      </c>
      <c r="AZ1003" s="11" t="str">
        <f t="shared" si="364"/>
        <v/>
      </c>
      <c r="BA1003" s="11" t="str">
        <f t="shared" si="346"/>
        <v/>
      </c>
      <c r="BB1003" s="11" t="str">
        <f>IFERROR(IF(AW1003="","",VLOOKUP(AW1003,SUSS!R:S,2,FALSE)),AY1003*SUSS!$M$2)</f>
        <v/>
      </c>
      <c r="BC1003" s="11" t="str">
        <f t="shared" si="345"/>
        <v/>
      </c>
    </row>
    <row r="1004" spans="29:55" hidden="1"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/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29:55" hidden="1"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/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29:55" hidden="1"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/>
      </c>
      <c r="AU1006" s="11" t="str">
        <f t="shared" si="360"/>
        <v/>
      </c>
      <c r="AV1006" s="11" t="str">
        <f t="shared" si="361"/>
        <v/>
      </c>
      <c r="AW1006" s="11" t="str">
        <f t="shared" si="362"/>
        <v/>
      </c>
      <c r="AX1006" s="11" t="str">
        <f t="shared" si="363"/>
        <v/>
      </c>
      <c r="AY1006" s="11" t="str">
        <f t="shared" si="344"/>
        <v/>
      </c>
      <c r="AZ1006" s="11" t="str">
        <f t="shared" si="364"/>
        <v/>
      </c>
      <c r="BA1006" s="11" t="str">
        <f t="shared" si="346"/>
        <v/>
      </c>
      <c r="BB1006" s="11" t="str">
        <f>IFERROR(IF(AW1006="","",VLOOKUP(AW1006,SUSS!R:S,2,FALSE)),AY1006*SUSS!$M$2)</f>
        <v/>
      </c>
      <c r="BC1006" s="11" t="str">
        <f t="shared" si="345"/>
        <v/>
      </c>
    </row>
    <row r="1007" spans="29:55" hidden="1"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/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29:55" hidden="1"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/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29:55" hidden="1"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/>
      </c>
      <c r="AU1009" s="11" t="str">
        <f t="shared" si="360"/>
        <v/>
      </c>
      <c r="AV1009" s="11" t="str">
        <f t="shared" si="361"/>
        <v/>
      </c>
      <c r="AW1009" s="11" t="str">
        <f t="shared" si="362"/>
        <v/>
      </c>
      <c r="AX1009" s="11" t="str">
        <f t="shared" si="363"/>
        <v/>
      </c>
      <c r="AY1009" s="11" t="str">
        <f t="shared" si="344"/>
        <v/>
      </c>
      <c r="AZ1009" s="11" t="str">
        <f t="shared" si="364"/>
        <v/>
      </c>
      <c r="BA1009" s="11" t="str">
        <f t="shared" si="346"/>
        <v/>
      </c>
      <c r="BB1009" s="11" t="str">
        <f>IFERROR(IF(AW1009="","",VLOOKUP(AW1009,SUSS!R:S,2,FALSE)),AY1009*SUSS!$M$2)</f>
        <v/>
      </c>
      <c r="BC1009" s="11" t="str">
        <f t="shared" si="345"/>
        <v/>
      </c>
    </row>
    <row r="1010" spans="29:55" hidden="1"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/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29:55" hidden="1"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/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29:55" hidden="1"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/>
      </c>
      <c r="AU1012" s="11" t="str">
        <f t="shared" si="360"/>
        <v/>
      </c>
      <c r="AV1012" s="11" t="str">
        <f t="shared" si="361"/>
        <v/>
      </c>
      <c r="AW1012" s="11" t="str">
        <f t="shared" si="362"/>
        <v/>
      </c>
      <c r="AX1012" s="11" t="str">
        <f t="shared" si="363"/>
        <v/>
      </c>
      <c r="AY1012" s="11" t="str">
        <f t="shared" si="344"/>
        <v/>
      </c>
      <c r="AZ1012" s="11" t="str">
        <f t="shared" si="364"/>
        <v/>
      </c>
      <c r="BA1012" s="11" t="str">
        <f t="shared" si="346"/>
        <v/>
      </c>
      <c r="BB1012" s="11" t="str">
        <f>IFERROR(IF(AW1012="","",VLOOKUP(AW1012,SUSS!R:S,2,FALSE)),AY1012*SUSS!$M$2)</f>
        <v/>
      </c>
      <c r="BC1012" s="11" t="str">
        <f t="shared" si="345"/>
        <v/>
      </c>
    </row>
    <row r="1013" spans="29:55" hidden="1"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/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29:55" hidden="1"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/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29:55" hidden="1"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/>
      </c>
      <c r="AU1015" s="11" t="str">
        <f t="shared" si="360"/>
        <v/>
      </c>
      <c r="AV1015" s="11" t="str">
        <f t="shared" si="361"/>
        <v/>
      </c>
      <c r="AW1015" s="11" t="str">
        <f t="shared" si="362"/>
        <v/>
      </c>
      <c r="AX1015" s="11" t="str">
        <f t="shared" si="363"/>
        <v/>
      </c>
      <c r="AY1015" s="11" t="str">
        <f t="shared" si="344"/>
        <v/>
      </c>
      <c r="AZ1015" s="11" t="str">
        <f t="shared" si="364"/>
        <v/>
      </c>
      <c r="BA1015" s="11" t="str">
        <f t="shared" si="346"/>
        <v/>
      </c>
      <c r="BB1015" s="11" t="str">
        <f>IFERROR(IF(AW1015="","",VLOOKUP(AW1015,SUSS!R:S,2,FALSE)),AY1015*SUSS!$M$2)</f>
        <v/>
      </c>
      <c r="BC1015" s="11" t="str">
        <f t="shared" si="345"/>
        <v/>
      </c>
    </row>
    <row r="1016" spans="29:55" hidden="1"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/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29:55" hidden="1"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/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29:55" hidden="1"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/>
      </c>
      <c r="AU1018" s="11" t="str">
        <f t="shared" si="360"/>
        <v/>
      </c>
      <c r="AV1018" s="11" t="str">
        <f t="shared" si="361"/>
        <v/>
      </c>
      <c r="AW1018" s="11" t="str">
        <f t="shared" si="362"/>
        <v/>
      </c>
      <c r="AX1018" s="11" t="str">
        <f t="shared" si="363"/>
        <v/>
      </c>
      <c r="AY1018" s="11" t="str">
        <f t="shared" si="344"/>
        <v/>
      </c>
      <c r="AZ1018" s="11" t="str">
        <f t="shared" si="364"/>
        <v/>
      </c>
      <c r="BA1018" s="11" t="str">
        <f t="shared" si="346"/>
        <v/>
      </c>
      <c r="BB1018" s="11" t="str">
        <f>IFERROR(IF(AW1018="","",VLOOKUP(AW1018,SUSS!R:S,2,FALSE)),AY1018*SUSS!$M$2)</f>
        <v/>
      </c>
      <c r="BC1018" s="11" t="str">
        <f t="shared" si="345"/>
        <v/>
      </c>
    </row>
    <row r="1019" spans="29:55" hidden="1"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/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29:55" hidden="1"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/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29:55" hidden="1"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/>
      </c>
      <c r="AU1021" s="11" t="str">
        <f t="shared" si="360"/>
        <v/>
      </c>
      <c r="AV1021" s="11" t="str">
        <f t="shared" si="361"/>
        <v/>
      </c>
      <c r="AW1021" s="11" t="str">
        <f t="shared" si="362"/>
        <v/>
      </c>
      <c r="AX1021" s="11" t="str">
        <f t="shared" si="363"/>
        <v/>
      </c>
      <c r="AY1021" s="11" t="str">
        <f t="shared" si="344"/>
        <v/>
      </c>
      <c r="AZ1021" s="11" t="str">
        <f t="shared" si="364"/>
        <v/>
      </c>
      <c r="BA1021" s="11" t="str">
        <f t="shared" si="346"/>
        <v/>
      </c>
      <c r="BB1021" s="11" t="str">
        <f>IFERROR(IF(AW1021="","",VLOOKUP(AW1021,SUSS!R:S,2,FALSE)),AY1021*SUSS!$M$2)</f>
        <v/>
      </c>
      <c r="BC1021" s="11" t="str">
        <f t="shared" si="345"/>
        <v/>
      </c>
    </row>
    <row r="1022" spans="29:55" hidden="1"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/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29:55" hidden="1"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/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29:55" hidden="1"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/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29:55" hidden="1"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/>
      </c>
      <c r="AU1025" s="11" t="str">
        <f t="shared" si="360"/>
        <v/>
      </c>
      <c r="AV1025" s="11" t="str">
        <f t="shared" si="361"/>
        <v/>
      </c>
      <c r="AW1025" s="11" t="str">
        <f t="shared" si="362"/>
        <v/>
      </c>
      <c r="AX1025" s="11" t="str">
        <f t="shared" si="363"/>
        <v/>
      </c>
      <c r="AY1025" s="11" t="str">
        <f t="shared" si="344"/>
        <v/>
      </c>
      <c r="AZ1025" s="11" t="str">
        <f t="shared" si="364"/>
        <v/>
      </c>
      <c r="BA1025" s="11" t="str">
        <f t="shared" si="346"/>
        <v/>
      </c>
      <c r="BB1025" s="11" t="str">
        <f>IFERROR(IF(AW1025="","",VLOOKUP(AW1025,SUSS!R:S,2,FALSE)),AY1025*SUSS!$M$2)</f>
        <v/>
      </c>
      <c r="BC1025" s="11" t="str">
        <f t="shared" si="345"/>
        <v/>
      </c>
    </row>
    <row r="1026" spans="29:55" hidden="1"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/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29:55" hidden="1"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/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29:55" hidden="1"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/>
      </c>
      <c r="AU1028" s="11" t="str">
        <f t="shared" si="360"/>
        <v/>
      </c>
      <c r="AV1028" s="11" t="str">
        <f t="shared" si="361"/>
        <v/>
      </c>
      <c r="AW1028" s="11" t="str">
        <f t="shared" si="362"/>
        <v/>
      </c>
      <c r="AX1028" s="11" t="str">
        <f t="shared" si="363"/>
        <v/>
      </c>
      <c r="AY1028" s="11" t="str">
        <f t="shared" ref="AY1028:AY1091" si="365">VLOOKUP(AX1028,AO:AP,2,FALSE)</f>
        <v/>
      </c>
      <c r="AZ1028" s="11" t="str">
        <f t="shared" si="364"/>
        <v/>
      </c>
      <c r="BA1028" s="11" t="str">
        <f t="shared" si="346"/>
        <v/>
      </c>
      <c r="BB1028" s="11" t="str">
        <f>IFERROR(IF(AW1028="","",VLOOKUP(AW1028,SUSS!R:S,2,FALSE)),AY1028*SUSS!$M$2)</f>
        <v/>
      </c>
      <c r="BC1028" s="11" t="str">
        <f t="shared" si="345"/>
        <v/>
      </c>
    </row>
    <row r="1029" spans="29:55" hidden="1"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/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29:55" hidden="1"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/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29:55" hidden="1"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/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29:55" hidden="1"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/>
      </c>
      <c r="AU1032" s="11" t="str">
        <f t="shared" si="360"/>
        <v/>
      </c>
      <c r="AV1032" s="11" t="str">
        <f t="shared" si="361"/>
        <v/>
      </c>
      <c r="AW1032" s="11" t="str">
        <f t="shared" si="362"/>
        <v/>
      </c>
      <c r="AX1032" s="11" t="str">
        <f t="shared" si="363"/>
        <v/>
      </c>
      <c r="AY1032" s="11" t="str">
        <f t="shared" si="365"/>
        <v/>
      </c>
      <c r="AZ1032" s="11" t="str">
        <f t="shared" si="364"/>
        <v/>
      </c>
      <c r="BA1032" s="11" t="str">
        <f t="shared" ref="BA1032:BA1095" si="367">AT1032&amp;" "&amp;AU1032</f>
        <v/>
      </c>
      <c r="BB1032" s="11" t="str">
        <f>IFERROR(IF(AW1032="","",VLOOKUP(AW1032,SUSS!R:S,2,FALSE)),AY1032*SUSS!$M$2)</f>
        <v/>
      </c>
      <c r="BC1032" s="11" t="str">
        <f t="shared" si="366"/>
        <v/>
      </c>
    </row>
    <row r="1033" spans="29:55" hidden="1"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/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29:55" hidden="1"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/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29:55" hidden="1"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/>
      </c>
      <c r="AU1035" s="11" t="str">
        <f t="shared" si="360"/>
        <v/>
      </c>
      <c r="AV1035" s="11" t="str">
        <f t="shared" si="361"/>
        <v/>
      </c>
      <c r="AW1035" s="11" t="str">
        <f t="shared" si="362"/>
        <v/>
      </c>
      <c r="AX1035" s="11" t="str">
        <f t="shared" si="363"/>
        <v/>
      </c>
      <c r="AY1035" s="11" t="str">
        <f t="shared" si="365"/>
        <v/>
      </c>
      <c r="AZ1035" s="11" t="str">
        <f t="shared" si="364"/>
        <v/>
      </c>
      <c r="BA1035" s="11" t="str">
        <f t="shared" si="367"/>
        <v/>
      </c>
      <c r="BB1035" s="11" t="str">
        <f>IFERROR(IF(AW1035="","",VLOOKUP(AW1035,SUSS!R:S,2,FALSE)),AY1035*SUSS!$M$2)</f>
        <v/>
      </c>
      <c r="BC1035" s="11" t="str">
        <f t="shared" si="366"/>
        <v/>
      </c>
    </row>
    <row r="1036" spans="29:55" hidden="1"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/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29:55" hidden="1"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/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29:55" hidden="1"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/>
      </c>
      <c r="AU1038" s="11" t="str">
        <f t="shared" si="360"/>
        <v/>
      </c>
      <c r="AV1038" s="11" t="str">
        <f t="shared" si="361"/>
        <v/>
      </c>
      <c r="AW1038" s="11" t="str">
        <f t="shared" si="362"/>
        <v/>
      </c>
      <c r="AX1038" s="11" t="str">
        <f t="shared" si="363"/>
        <v/>
      </c>
      <c r="AY1038" s="11" t="str">
        <f t="shared" si="365"/>
        <v/>
      </c>
      <c r="AZ1038" s="11" t="str">
        <f t="shared" si="364"/>
        <v/>
      </c>
      <c r="BA1038" s="11" t="str">
        <f t="shared" si="367"/>
        <v/>
      </c>
      <c r="BB1038" s="11" t="str">
        <f>IFERROR(IF(AW1038="","",VLOOKUP(AW1038,SUSS!R:S,2,FALSE)),AY1038*SUSS!$M$2)</f>
        <v/>
      </c>
      <c r="BC1038" s="11" t="str">
        <f t="shared" si="366"/>
        <v/>
      </c>
    </row>
    <row r="1039" spans="29:55" hidden="1"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/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29:55" hidden="1"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/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29:55" hidden="1"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/>
      </c>
      <c r="AU1041" s="11" t="str">
        <f t="shared" si="360"/>
        <v/>
      </c>
      <c r="AV1041" s="11" t="str">
        <f t="shared" si="361"/>
        <v/>
      </c>
      <c r="AW1041" s="11" t="str">
        <f t="shared" si="362"/>
        <v/>
      </c>
      <c r="AX1041" s="11" t="str">
        <f t="shared" si="363"/>
        <v/>
      </c>
      <c r="AY1041" s="11" t="str">
        <f t="shared" si="365"/>
        <v/>
      </c>
      <c r="AZ1041" s="11" t="str">
        <f t="shared" si="364"/>
        <v/>
      </c>
      <c r="BA1041" s="11" t="str">
        <f t="shared" si="367"/>
        <v/>
      </c>
      <c r="BB1041" s="11" t="str">
        <f>IFERROR(IF(AW1041="","",VLOOKUP(AW1041,SUSS!R:S,2,FALSE)),AY1041*SUSS!$M$2)</f>
        <v/>
      </c>
      <c r="BC1041" s="11" t="str">
        <f t="shared" si="366"/>
        <v/>
      </c>
    </row>
    <row r="1042" spans="29:55" hidden="1"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/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29:55" hidden="1"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/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29:55" hidden="1"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/>
      </c>
      <c r="AU1044" s="11" t="str">
        <f t="shared" si="360"/>
        <v/>
      </c>
      <c r="AV1044" s="11" t="str">
        <f t="shared" si="361"/>
        <v/>
      </c>
      <c r="AW1044" s="11" t="str">
        <f t="shared" si="362"/>
        <v/>
      </c>
      <c r="AX1044" s="11" t="str">
        <f t="shared" si="363"/>
        <v/>
      </c>
      <c r="AY1044" s="11" t="str">
        <f t="shared" si="365"/>
        <v/>
      </c>
      <c r="AZ1044" s="11" t="str">
        <f t="shared" si="364"/>
        <v/>
      </c>
      <c r="BA1044" s="11" t="str">
        <f t="shared" si="367"/>
        <v/>
      </c>
      <c r="BB1044" s="11" t="str">
        <f>IFERROR(IF(AW1044="","",VLOOKUP(AW1044,SUSS!R:S,2,FALSE)),AY1044*SUSS!$M$2)</f>
        <v/>
      </c>
      <c r="BC1044" s="11" t="str">
        <f t="shared" si="366"/>
        <v/>
      </c>
    </row>
    <row r="1045" spans="29:55" hidden="1"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/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29:55" hidden="1"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/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29:55" hidden="1"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/>
      </c>
      <c r="AU1047" s="11" t="str">
        <f t="shared" si="360"/>
        <v/>
      </c>
      <c r="AV1047" s="11" t="str">
        <f t="shared" si="361"/>
        <v/>
      </c>
      <c r="AW1047" s="11" t="str">
        <f t="shared" si="362"/>
        <v/>
      </c>
      <c r="AX1047" s="11" t="str">
        <f t="shared" si="363"/>
        <v/>
      </c>
      <c r="AY1047" s="11" t="str">
        <f t="shared" si="365"/>
        <v/>
      </c>
      <c r="AZ1047" s="11" t="str">
        <f t="shared" si="364"/>
        <v/>
      </c>
      <c r="BA1047" s="11" t="str">
        <f t="shared" si="367"/>
        <v/>
      </c>
      <c r="BB1047" s="11" t="str">
        <f>IFERROR(IF(AW1047="","",VLOOKUP(AW1047,SUSS!R:S,2,FALSE)),AY1047*SUSS!$M$2)</f>
        <v/>
      </c>
      <c r="BC1047" s="11" t="str">
        <f t="shared" si="366"/>
        <v/>
      </c>
    </row>
    <row r="1048" spans="29:55" hidden="1"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/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29:55" hidden="1"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/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29:55" hidden="1"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/>
      </c>
      <c r="AU1050" s="11" t="str">
        <f t="shared" si="360"/>
        <v/>
      </c>
      <c r="AV1050" s="11" t="str">
        <f t="shared" si="361"/>
        <v/>
      </c>
      <c r="AW1050" s="11" t="str">
        <f t="shared" si="362"/>
        <v/>
      </c>
      <c r="AX1050" s="11" t="str">
        <f t="shared" si="363"/>
        <v/>
      </c>
      <c r="AY1050" s="11" t="str">
        <f t="shared" si="365"/>
        <v/>
      </c>
      <c r="AZ1050" s="11" t="str">
        <f t="shared" si="364"/>
        <v/>
      </c>
      <c r="BA1050" s="11" t="str">
        <f t="shared" si="367"/>
        <v/>
      </c>
      <c r="BB1050" s="11" t="str">
        <f>IFERROR(IF(AW1050="","",VLOOKUP(AW1050,SUSS!R:S,2,FALSE)),AY1050*SUSS!$M$2)</f>
        <v/>
      </c>
      <c r="BC1050" s="11" t="str">
        <f t="shared" si="366"/>
        <v/>
      </c>
    </row>
    <row r="1051" spans="29:55" hidden="1"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/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29:55" hidden="1"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/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29:55" hidden="1"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/>
      </c>
      <c r="AU1053" s="11" t="str">
        <f t="shared" si="360"/>
        <v/>
      </c>
      <c r="AV1053" s="11" t="str">
        <f t="shared" si="361"/>
        <v/>
      </c>
      <c r="AW1053" s="11" t="str">
        <f t="shared" si="362"/>
        <v/>
      </c>
      <c r="AX1053" s="11" t="str">
        <f t="shared" si="363"/>
        <v/>
      </c>
      <c r="AY1053" s="11" t="str">
        <f t="shared" si="365"/>
        <v/>
      </c>
      <c r="AZ1053" s="11" t="str">
        <f t="shared" si="364"/>
        <v/>
      </c>
      <c r="BA1053" s="11" t="str">
        <f t="shared" si="367"/>
        <v/>
      </c>
      <c r="BB1053" s="11" t="str">
        <f>IFERROR(IF(AW1053="","",VLOOKUP(AW1053,SUSS!R:S,2,FALSE)),AY1053*SUSS!$M$2)</f>
        <v/>
      </c>
      <c r="BC1053" s="11" t="str">
        <f t="shared" si="366"/>
        <v/>
      </c>
    </row>
    <row r="1054" spans="29:55" hidden="1"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/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29:55" hidden="1"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/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29:55" hidden="1"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/>
      </c>
      <c r="AU1056" s="11" t="str">
        <f t="shared" si="381"/>
        <v/>
      </c>
      <c r="AV1056" s="11" t="str">
        <f t="shared" si="382"/>
        <v/>
      </c>
      <c r="AW1056" s="11" t="str">
        <f t="shared" si="383"/>
        <v/>
      </c>
      <c r="AX1056" s="11" t="str">
        <f t="shared" si="384"/>
        <v/>
      </c>
      <c r="AY1056" s="11" t="str">
        <f t="shared" si="365"/>
        <v/>
      </c>
      <c r="AZ1056" s="11" t="str">
        <f t="shared" si="385"/>
        <v/>
      </c>
      <c r="BA1056" s="11" t="str">
        <f t="shared" si="367"/>
        <v/>
      </c>
      <c r="BB1056" s="11" t="str">
        <f>IFERROR(IF(AW1056="","",VLOOKUP(AW1056,SUSS!R:S,2,FALSE)),AY1056*SUSS!$M$2)</f>
        <v/>
      </c>
      <c r="BC1056" s="11" t="str">
        <f t="shared" si="366"/>
        <v/>
      </c>
    </row>
    <row r="1057" spans="29:55" hidden="1"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/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29:55" hidden="1"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/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29:55" hidden="1"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/>
      </c>
      <c r="AU1059" s="11" t="str">
        <f t="shared" si="381"/>
        <v/>
      </c>
      <c r="AV1059" s="11" t="str">
        <f t="shared" si="382"/>
        <v/>
      </c>
      <c r="AW1059" s="11" t="str">
        <f t="shared" si="383"/>
        <v/>
      </c>
      <c r="AX1059" s="11" t="str">
        <f t="shared" si="384"/>
        <v/>
      </c>
      <c r="AY1059" s="11" t="str">
        <f t="shared" si="365"/>
        <v/>
      </c>
      <c r="AZ1059" s="11" t="str">
        <f t="shared" si="385"/>
        <v/>
      </c>
      <c r="BA1059" s="11" t="str">
        <f t="shared" si="367"/>
        <v/>
      </c>
      <c r="BB1059" s="11" t="str">
        <f>IFERROR(IF(AW1059="","",VLOOKUP(AW1059,SUSS!R:S,2,FALSE)),AY1059*SUSS!$M$2)</f>
        <v/>
      </c>
      <c r="BC1059" s="11" t="str">
        <f t="shared" si="366"/>
        <v/>
      </c>
    </row>
    <row r="1060" spans="29:55" hidden="1"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/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29:55" hidden="1"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/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29:55" hidden="1"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/>
      </c>
      <c r="AU1062" s="11" t="str">
        <f t="shared" si="381"/>
        <v/>
      </c>
      <c r="AV1062" s="11" t="str">
        <f t="shared" si="382"/>
        <v/>
      </c>
      <c r="AW1062" s="11" t="str">
        <f t="shared" si="383"/>
        <v/>
      </c>
      <c r="AX1062" s="11" t="str">
        <f t="shared" si="384"/>
        <v/>
      </c>
      <c r="AY1062" s="11" t="str">
        <f t="shared" si="365"/>
        <v/>
      </c>
      <c r="AZ1062" s="11" t="str">
        <f t="shared" si="385"/>
        <v/>
      </c>
      <c r="BA1062" s="11" t="str">
        <f t="shared" si="367"/>
        <v/>
      </c>
      <c r="BB1062" s="11" t="str">
        <f>IFERROR(IF(AW1062="","",VLOOKUP(AW1062,SUSS!R:S,2,FALSE)),AY1062*SUSS!$M$2)</f>
        <v/>
      </c>
      <c r="BC1062" s="11" t="str">
        <f t="shared" si="366"/>
        <v/>
      </c>
    </row>
    <row r="1063" spans="29:55" hidden="1"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/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29:55" hidden="1"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/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29:55" hidden="1"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/>
      </c>
      <c r="AU1065" s="11" t="str">
        <f t="shared" si="381"/>
        <v/>
      </c>
      <c r="AV1065" s="11" t="str">
        <f t="shared" si="382"/>
        <v/>
      </c>
      <c r="AW1065" s="11" t="str">
        <f t="shared" si="383"/>
        <v/>
      </c>
      <c r="AX1065" s="11" t="str">
        <f t="shared" si="384"/>
        <v/>
      </c>
      <c r="AY1065" s="11" t="str">
        <f t="shared" si="365"/>
        <v/>
      </c>
      <c r="AZ1065" s="11" t="str">
        <f t="shared" si="385"/>
        <v/>
      </c>
      <c r="BA1065" s="11" t="str">
        <f t="shared" si="367"/>
        <v/>
      </c>
      <c r="BB1065" s="11" t="str">
        <f>IFERROR(IF(AW1065="","",VLOOKUP(AW1065,SUSS!R:S,2,FALSE)),AY1065*SUSS!$M$2)</f>
        <v/>
      </c>
      <c r="BC1065" s="11" t="str">
        <f t="shared" si="366"/>
        <v/>
      </c>
    </row>
    <row r="1066" spans="29:55" hidden="1"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/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29:55" hidden="1"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/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29:55" hidden="1"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/>
      </c>
      <c r="AU1068" s="11" t="str">
        <f t="shared" si="381"/>
        <v/>
      </c>
      <c r="AV1068" s="11" t="str">
        <f t="shared" si="382"/>
        <v/>
      </c>
      <c r="AW1068" s="11" t="str">
        <f t="shared" si="383"/>
        <v/>
      </c>
      <c r="AX1068" s="11" t="str">
        <f t="shared" si="384"/>
        <v/>
      </c>
      <c r="AY1068" s="11" t="str">
        <f t="shared" si="365"/>
        <v/>
      </c>
      <c r="AZ1068" s="11" t="str">
        <f t="shared" si="385"/>
        <v/>
      </c>
      <c r="BA1068" s="11" t="str">
        <f t="shared" si="367"/>
        <v/>
      </c>
      <c r="BB1068" s="11" t="str">
        <f>IFERROR(IF(AW1068="","",VLOOKUP(AW1068,SUSS!R:S,2,FALSE)),AY1068*SUSS!$M$2)</f>
        <v/>
      </c>
      <c r="BC1068" s="11" t="str">
        <f t="shared" si="366"/>
        <v/>
      </c>
    </row>
    <row r="1069" spans="29:55" hidden="1"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/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29:55" hidden="1"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/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29:55" hidden="1"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/>
      </c>
      <c r="AU1071" s="11" t="str">
        <f t="shared" si="381"/>
        <v/>
      </c>
      <c r="AV1071" s="11" t="str">
        <f t="shared" si="382"/>
        <v/>
      </c>
      <c r="AW1071" s="11" t="str">
        <f t="shared" si="383"/>
        <v/>
      </c>
      <c r="AX1071" s="11" t="str">
        <f t="shared" si="384"/>
        <v/>
      </c>
      <c r="AY1071" s="11" t="str">
        <f t="shared" si="365"/>
        <v/>
      </c>
      <c r="AZ1071" s="11" t="str">
        <f t="shared" si="385"/>
        <v/>
      </c>
      <c r="BA1071" s="11" t="str">
        <f t="shared" si="367"/>
        <v/>
      </c>
      <c r="BB1071" s="11" t="str">
        <f>IFERROR(IF(AW1071="","",VLOOKUP(AW1071,SUSS!R:S,2,FALSE)),AY1071*SUSS!$M$2)</f>
        <v/>
      </c>
      <c r="BC1071" s="11" t="str">
        <f t="shared" si="366"/>
        <v/>
      </c>
    </row>
    <row r="1072" spans="29:55" hidden="1"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/>
      </c>
      <c r="AU1072" s="11" t="str">
        <f t="shared" si="381"/>
        <v/>
      </c>
      <c r="AV1072" s="11" t="str">
        <f t="shared" si="382"/>
        <v/>
      </c>
      <c r="AW1072" s="11" t="str">
        <f t="shared" si="383"/>
        <v/>
      </c>
      <c r="AX1072" s="11" t="str">
        <f t="shared" si="384"/>
        <v/>
      </c>
      <c r="AY1072" s="11" t="str">
        <f t="shared" si="365"/>
        <v/>
      </c>
      <c r="AZ1072" s="11" t="str">
        <f t="shared" si="385"/>
        <v/>
      </c>
      <c r="BA1072" s="11" t="str">
        <f t="shared" si="367"/>
        <v/>
      </c>
      <c r="BB1072" s="11" t="str">
        <f>IFERROR(IF(AW1072="","",VLOOKUP(AW1072,SUSS!R:S,2,FALSE)),AY1072*SUSS!$M$2)</f>
        <v/>
      </c>
      <c r="BC1072" s="11" t="str">
        <f t="shared" si="366"/>
        <v/>
      </c>
    </row>
    <row r="1073" spans="29:55" hidden="1"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/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29:55" hidden="1"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/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29:55" hidden="1"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/>
      </c>
      <c r="AU1075" s="11" t="str">
        <f t="shared" si="381"/>
        <v/>
      </c>
      <c r="AV1075" s="11" t="str">
        <f t="shared" si="382"/>
        <v/>
      </c>
      <c r="AW1075" s="11" t="str">
        <f t="shared" si="383"/>
        <v/>
      </c>
      <c r="AX1075" s="11" t="str">
        <f t="shared" si="384"/>
        <v/>
      </c>
      <c r="AY1075" s="11" t="str">
        <f t="shared" si="365"/>
        <v/>
      </c>
      <c r="AZ1075" s="11" t="str">
        <f t="shared" si="385"/>
        <v/>
      </c>
      <c r="BA1075" s="11" t="str">
        <f t="shared" si="367"/>
        <v/>
      </c>
      <c r="BB1075" s="11" t="str">
        <f>IFERROR(IF(AW1075="","",VLOOKUP(AW1075,SUSS!R:S,2,FALSE)),AY1075*SUSS!$M$2)</f>
        <v/>
      </c>
      <c r="BC1075" s="11" t="str">
        <f t="shared" si="366"/>
        <v/>
      </c>
    </row>
    <row r="1076" spans="29:55" hidden="1"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/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29:55" hidden="1"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/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29:55" hidden="1"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/>
      </c>
      <c r="AU1078" s="11" t="str">
        <f t="shared" si="381"/>
        <v/>
      </c>
      <c r="AV1078" s="11" t="str">
        <f t="shared" si="382"/>
        <v/>
      </c>
      <c r="AW1078" s="11" t="str">
        <f t="shared" si="383"/>
        <v/>
      </c>
      <c r="AX1078" s="11" t="str">
        <f t="shared" si="384"/>
        <v/>
      </c>
      <c r="AY1078" s="11" t="str">
        <f t="shared" si="365"/>
        <v/>
      </c>
      <c r="AZ1078" s="11" t="str">
        <f t="shared" si="385"/>
        <v/>
      </c>
      <c r="BA1078" s="11" t="str">
        <f t="shared" si="367"/>
        <v/>
      </c>
      <c r="BB1078" s="11" t="str">
        <f>IFERROR(IF(AW1078="","",VLOOKUP(AW1078,SUSS!R:S,2,FALSE)),AY1078*SUSS!$M$2)</f>
        <v/>
      </c>
      <c r="BC1078" s="11" t="str">
        <f t="shared" si="366"/>
        <v/>
      </c>
    </row>
    <row r="1079" spans="29:55" hidden="1"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/>
      </c>
      <c r="AU1079" s="11" t="str">
        <f t="shared" si="381"/>
        <v/>
      </c>
      <c r="AV1079" s="11" t="str">
        <f t="shared" si="382"/>
        <v/>
      </c>
      <c r="AW1079" s="11" t="str">
        <f t="shared" si="383"/>
        <v/>
      </c>
      <c r="AX1079" s="11" t="str">
        <f t="shared" si="384"/>
        <v/>
      </c>
      <c r="AY1079" s="11" t="str">
        <f t="shared" si="365"/>
        <v/>
      </c>
      <c r="AZ1079" s="11" t="str">
        <f t="shared" si="385"/>
        <v/>
      </c>
      <c r="BA1079" s="11" t="str">
        <f t="shared" si="367"/>
        <v/>
      </c>
      <c r="BB1079" s="11" t="str">
        <f>IFERROR(IF(AW1079="","",VLOOKUP(AW1079,SUSS!R:S,2,FALSE)),AY1079*SUSS!$M$2)</f>
        <v/>
      </c>
      <c r="BC1079" s="11" t="str">
        <f t="shared" si="366"/>
        <v/>
      </c>
    </row>
    <row r="1080" spans="29:55" hidden="1"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/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29:55" hidden="1"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/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29:55" hidden="1"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/>
      </c>
      <c r="AU1082" s="11" t="str">
        <f t="shared" si="381"/>
        <v/>
      </c>
      <c r="AV1082" s="11" t="str">
        <f t="shared" si="382"/>
        <v/>
      </c>
      <c r="AW1082" s="11" t="str">
        <f t="shared" si="383"/>
        <v/>
      </c>
      <c r="AX1082" s="11" t="str">
        <f t="shared" si="384"/>
        <v/>
      </c>
      <c r="AY1082" s="11" t="str">
        <f t="shared" si="365"/>
        <v/>
      </c>
      <c r="AZ1082" s="11" t="str">
        <f t="shared" si="385"/>
        <v/>
      </c>
      <c r="BA1082" s="11" t="str">
        <f t="shared" si="367"/>
        <v/>
      </c>
      <c r="BB1082" s="11" t="str">
        <f>IFERROR(IF(AW1082="","",VLOOKUP(AW1082,SUSS!R:S,2,FALSE)),AY1082*SUSS!$M$2)</f>
        <v/>
      </c>
      <c r="BC1082" s="11" t="str">
        <f t="shared" si="366"/>
        <v/>
      </c>
    </row>
    <row r="1083" spans="29:55" hidden="1"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/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29:55" hidden="1"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/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29:55" hidden="1"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/>
      </c>
      <c r="AU1085" s="11" t="str">
        <f t="shared" si="381"/>
        <v/>
      </c>
      <c r="AV1085" s="11" t="str">
        <f t="shared" si="382"/>
        <v/>
      </c>
      <c r="AW1085" s="11" t="str">
        <f t="shared" si="383"/>
        <v/>
      </c>
      <c r="AX1085" s="11" t="str">
        <f t="shared" si="384"/>
        <v/>
      </c>
      <c r="AY1085" s="11" t="str">
        <f t="shared" si="365"/>
        <v/>
      </c>
      <c r="AZ1085" s="11" t="str">
        <f t="shared" si="385"/>
        <v/>
      </c>
      <c r="BA1085" s="11" t="str">
        <f t="shared" si="367"/>
        <v/>
      </c>
      <c r="BB1085" s="11" t="str">
        <f>IFERROR(IF(AW1085="","",VLOOKUP(AW1085,SUSS!R:S,2,FALSE)),AY1085*SUSS!$M$2)</f>
        <v/>
      </c>
      <c r="BC1085" s="11" t="str">
        <f t="shared" si="366"/>
        <v/>
      </c>
    </row>
    <row r="1086" spans="29:55" hidden="1"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/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29:55" hidden="1"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/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29:55" hidden="1"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/>
      </c>
      <c r="AU1088" s="11" t="str">
        <f t="shared" si="381"/>
        <v/>
      </c>
      <c r="AV1088" s="11" t="str">
        <f t="shared" si="382"/>
        <v/>
      </c>
      <c r="AW1088" s="11" t="str">
        <f t="shared" si="383"/>
        <v/>
      </c>
      <c r="AX1088" s="11" t="str">
        <f t="shared" si="384"/>
        <v/>
      </c>
      <c r="AY1088" s="11" t="str">
        <f t="shared" si="365"/>
        <v/>
      </c>
      <c r="AZ1088" s="11" t="str">
        <f t="shared" si="385"/>
        <v/>
      </c>
      <c r="BA1088" s="11" t="str">
        <f t="shared" si="367"/>
        <v/>
      </c>
      <c r="BB1088" s="11" t="str">
        <f>IFERROR(IF(AW1088="","",VLOOKUP(AW1088,SUSS!R:S,2,FALSE)),AY1088*SUSS!$M$2)</f>
        <v/>
      </c>
      <c r="BC1088" s="11" t="str">
        <f t="shared" si="366"/>
        <v/>
      </c>
    </row>
    <row r="1089" spans="29:55" hidden="1"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/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29:55" hidden="1"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/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29:55" hidden="1"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/>
      </c>
      <c r="AU1091" s="11" t="str">
        <f t="shared" si="381"/>
        <v/>
      </c>
      <c r="AV1091" s="11" t="str">
        <f t="shared" si="382"/>
        <v/>
      </c>
      <c r="AW1091" s="11" t="str">
        <f t="shared" si="383"/>
        <v/>
      </c>
      <c r="AX1091" s="11" t="str">
        <f t="shared" si="384"/>
        <v/>
      </c>
      <c r="AY1091" s="11" t="str">
        <f t="shared" si="365"/>
        <v/>
      </c>
      <c r="AZ1091" s="11" t="str">
        <f t="shared" si="385"/>
        <v/>
      </c>
      <c r="BA1091" s="11" t="str">
        <f t="shared" si="367"/>
        <v/>
      </c>
      <c r="BB1091" s="11" t="str">
        <f>IFERROR(IF(AW1091="","",VLOOKUP(AW1091,SUSS!R:S,2,FALSE)),AY1091*SUSS!$M$2)</f>
        <v/>
      </c>
      <c r="BC1091" s="11" t="str">
        <f t="shared" si="366"/>
        <v/>
      </c>
    </row>
    <row r="1092" spans="29:55" hidden="1"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/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29:55" hidden="1"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/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29:55" hidden="1"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/>
      </c>
      <c r="AU1094" s="11" t="str">
        <f t="shared" si="381"/>
        <v/>
      </c>
      <c r="AV1094" s="11" t="str">
        <f t="shared" si="382"/>
        <v/>
      </c>
      <c r="AW1094" s="11" t="str">
        <f t="shared" si="383"/>
        <v/>
      </c>
      <c r="AX1094" s="11" t="str">
        <f t="shared" si="384"/>
        <v/>
      </c>
      <c r="AY1094" s="11" t="str">
        <f t="shared" si="386"/>
        <v/>
      </c>
      <c r="AZ1094" s="11" t="str">
        <f t="shared" si="385"/>
        <v/>
      </c>
      <c r="BA1094" s="11" t="str">
        <f t="shared" si="367"/>
        <v/>
      </c>
      <c r="BB1094" s="11" t="str">
        <f>IFERROR(IF(AW1094="","",VLOOKUP(AW1094,SUSS!R:S,2,FALSE)),AY1094*SUSS!$M$2)</f>
        <v/>
      </c>
      <c r="BC1094" s="11" t="str">
        <f t="shared" si="387"/>
        <v/>
      </c>
    </row>
    <row r="1095" spans="29:55" hidden="1"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/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29:55" hidden="1"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/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29:55" hidden="1"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/>
      </c>
      <c r="AU1097" s="11" t="str">
        <f t="shared" si="381"/>
        <v/>
      </c>
      <c r="AV1097" s="11" t="str">
        <f t="shared" si="382"/>
        <v/>
      </c>
      <c r="AW1097" s="11" t="str">
        <f t="shared" si="383"/>
        <v/>
      </c>
      <c r="AX1097" s="11" t="str">
        <f t="shared" si="384"/>
        <v/>
      </c>
      <c r="AY1097" s="11" t="str">
        <f t="shared" si="386"/>
        <v/>
      </c>
      <c r="AZ1097" s="11" t="str">
        <f t="shared" si="385"/>
        <v/>
      </c>
      <c r="BA1097" s="11" t="str">
        <f t="shared" si="388"/>
        <v/>
      </c>
      <c r="BB1097" s="11" t="str">
        <f>IFERROR(IF(AW1097="","",VLOOKUP(AW1097,SUSS!R:S,2,FALSE)),AY1097*SUSS!$M$2)</f>
        <v/>
      </c>
      <c r="BC1097" s="11" t="str">
        <f t="shared" si="387"/>
        <v/>
      </c>
    </row>
    <row r="1098" spans="29:55" hidden="1"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/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29:55" hidden="1"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/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29:55" hidden="1"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/>
      </c>
      <c r="AU1100" s="11" t="str">
        <f t="shared" si="381"/>
        <v/>
      </c>
      <c r="AV1100" s="11" t="str">
        <f t="shared" si="382"/>
        <v/>
      </c>
      <c r="AW1100" s="11" t="str">
        <f t="shared" si="383"/>
        <v/>
      </c>
      <c r="AX1100" s="11" t="str">
        <f t="shared" si="384"/>
        <v/>
      </c>
      <c r="AY1100" s="11" t="str">
        <f t="shared" si="386"/>
        <v/>
      </c>
      <c r="AZ1100" s="11" t="str">
        <f t="shared" si="385"/>
        <v/>
      </c>
      <c r="BA1100" s="11" t="str">
        <f t="shared" si="388"/>
        <v/>
      </c>
      <c r="BB1100" s="11" t="str">
        <f>IFERROR(IF(AW1100="","",VLOOKUP(AW1100,SUSS!R:S,2,FALSE)),AY1100*SUSS!$M$2)</f>
        <v/>
      </c>
      <c r="BC1100" s="11" t="str">
        <f t="shared" si="387"/>
        <v/>
      </c>
    </row>
    <row r="1101" spans="29:55" hidden="1"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/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29:55" hidden="1"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/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29:55" hidden="1"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/>
      </c>
      <c r="AU1103" s="11" t="str">
        <f t="shared" si="381"/>
        <v/>
      </c>
      <c r="AV1103" s="11" t="str">
        <f t="shared" si="382"/>
        <v/>
      </c>
      <c r="AW1103" s="11" t="str">
        <f t="shared" si="383"/>
        <v/>
      </c>
      <c r="AX1103" s="11" t="str">
        <f t="shared" si="384"/>
        <v/>
      </c>
      <c r="AY1103" s="11" t="str">
        <f t="shared" si="386"/>
        <v/>
      </c>
      <c r="AZ1103" s="11" t="str">
        <f t="shared" si="385"/>
        <v/>
      </c>
      <c r="BA1103" s="11" t="str">
        <f t="shared" si="388"/>
        <v/>
      </c>
      <c r="BB1103" s="11" t="str">
        <f>IFERROR(IF(AW1103="","",VLOOKUP(AW1103,SUSS!R:S,2,FALSE)),AY1103*SUSS!$M$2)</f>
        <v/>
      </c>
      <c r="BC1103" s="11" t="str">
        <f t="shared" si="387"/>
        <v/>
      </c>
    </row>
    <row r="1104" spans="29:55" hidden="1"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/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29:55" hidden="1"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/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29:55" hidden="1"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/>
      </c>
      <c r="AU1106" s="11" t="str">
        <f t="shared" si="381"/>
        <v/>
      </c>
      <c r="AV1106" s="11" t="str">
        <f t="shared" si="382"/>
        <v/>
      </c>
      <c r="AW1106" s="11" t="str">
        <f t="shared" si="383"/>
        <v/>
      </c>
      <c r="AX1106" s="11" t="str">
        <f t="shared" si="384"/>
        <v/>
      </c>
      <c r="AY1106" s="11" t="str">
        <f t="shared" si="386"/>
        <v/>
      </c>
      <c r="AZ1106" s="11" t="str">
        <f t="shared" si="385"/>
        <v/>
      </c>
      <c r="BA1106" s="11" t="str">
        <f t="shared" si="388"/>
        <v/>
      </c>
      <c r="BB1106" s="11" t="str">
        <f>IFERROR(IF(AW1106="","",VLOOKUP(AW1106,SUSS!R:S,2,FALSE)),AY1106*SUSS!$M$2)</f>
        <v/>
      </c>
      <c r="BC1106" s="11" t="str">
        <f t="shared" si="387"/>
        <v/>
      </c>
    </row>
    <row r="1107" spans="29:55" hidden="1"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/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29:55" hidden="1"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/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29:55" hidden="1"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/>
      </c>
      <c r="AU1109" s="11" t="str">
        <f t="shared" si="381"/>
        <v/>
      </c>
      <c r="AV1109" s="11" t="str">
        <f t="shared" si="382"/>
        <v/>
      </c>
      <c r="AW1109" s="11" t="str">
        <f t="shared" si="383"/>
        <v/>
      </c>
      <c r="AX1109" s="11" t="str">
        <f t="shared" si="384"/>
        <v/>
      </c>
      <c r="AY1109" s="11" t="str">
        <f t="shared" si="386"/>
        <v/>
      </c>
      <c r="AZ1109" s="11" t="str">
        <f t="shared" si="385"/>
        <v/>
      </c>
      <c r="BA1109" s="11" t="str">
        <f t="shared" si="388"/>
        <v/>
      </c>
      <c r="BB1109" s="11" t="str">
        <f>IFERROR(IF(AW1109="","",VLOOKUP(AW1109,SUSS!R:S,2,FALSE)),AY1109*SUSS!$M$2)</f>
        <v/>
      </c>
      <c r="BC1109" s="11" t="str">
        <f t="shared" si="387"/>
        <v/>
      </c>
    </row>
    <row r="1110" spans="29:55" hidden="1"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/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29:55" hidden="1"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/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29:55" hidden="1"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/>
      </c>
      <c r="AU1112" s="11" t="str">
        <f t="shared" si="381"/>
        <v/>
      </c>
      <c r="AV1112" s="11" t="str">
        <f t="shared" si="382"/>
        <v/>
      </c>
      <c r="AW1112" s="11" t="str">
        <f t="shared" si="383"/>
        <v/>
      </c>
      <c r="AX1112" s="11" t="str">
        <f t="shared" si="384"/>
        <v/>
      </c>
      <c r="AY1112" s="11" t="str">
        <f t="shared" si="386"/>
        <v/>
      </c>
      <c r="AZ1112" s="11" t="str">
        <f t="shared" si="385"/>
        <v/>
      </c>
      <c r="BA1112" s="11" t="str">
        <f t="shared" si="388"/>
        <v/>
      </c>
      <c r="BB1112" s="11" t="str">
        <f>IFERROR(IF(AW1112="","",VLOOKUP(AW1112,SUSS!R:S,2,FALSE)),AY1112*SUSS!$M$2)</f>
        <v/>
      </c>
      <c r="BC1112" s="11" t="str">
        <f t="shared" si="387"/>
        <v/>
      </c>
    </row>
    <row r="1113" spans="29:55" hidden="1"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/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29:55" hidden="1"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/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29:55" hidden="1"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/>
      </c>
      <c r="AU1115" s="11" t="str">
        <f t="shared" si="381"/>
        <v/>
      </c>
      <c r="AV1115" s="11" t="str">
        <f t="shared" si="382"/>
        <v/>
      </c>
      <c r="AW1115" s="11" t="str">
        <f t="shared" si="383"/>
        <v/>
      </c>
      <c r="AX1115" s="11" t="str">
        <f t="shared" si="384"/>
        <v/>
      </c>
      <c r="AY1115" s="11" t="str">
        <f t="shared" si="386"/>
        <v/>
      </c>
      <c r="AZ1115" s="11" t="str">
        <f t="shared" si="385"/>
        <v/>
      </c>
      <c r="BA1115" s="11" t="str">
        <f t="shared" si="388"/>
        <v/>
      </c>
      <c r="BB1115" s="11" t="str">
        <f>IFERROR(IF(AW1115="","",VLOOKUP(AW1115,SUSS!R:S,2,FALSE)),AY1115*SUSS!$M$2)</f>
        <v/>
      </c>
      <c r="BC1115" s="11" t="str">
        <f t="shared" si="387"/>
        <v/>
      </c>
    </row>
    <row r="1116" spans="29:55" hidden="1"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/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29:55" hidden="1"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/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29:55" hidden="1"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/>
      </c>
      <c r="AU1118" s="11" t="str">
        <f t="shared" ref="AU1118:AU1181" si="402">IF($Q1118=$AD$1,O1118,"")</f>
        <v/>
      </c>
      <c r="AV1118" s="11" t="str">
        <f t="shared" ref="AV1118:AV1181" si="403">IF($Q1118=$AD$1,P1118,"")</f>
        <v/>
      </c>
      <c r="AW1118" s="11" t="str">
        <f t="shared" ref="AW1118:AW1181" si="404">IF($Q1118=$AD$1,T1118,"")</f>
        <v/>
      </c>
      <c r="AX1118" s="11" t="str">
        <f t="shared" ref="AX1118:AX1181" si="405">IF(AW1118&lt;&gt;"",AW1118&amp;" "&amp;$AD$1,"")</f>
        <v/>
      </c>
      <c r="AY1118" s="11" t="str">
        <f t="shared" si="386"/>
        <v/>
      </c>
      <c r="AZ1118" s="11" t="str">
        <f t="shared" ref="AZ1118:AZ1181" si="406">IF(AY1118="","",AV1118/AY1118)</f>
        <v/>
      </c>
      <c r="BA1118" s="11" t="str">
        <f t="shared" si="388"/>
        <v/>
      </c>
      <c r="BB1118" s="11" t="str">
        <f>IFERROR(IF(AW1118="","",VLOOKUP(AW1118,SUSS!R:S,2,FALSE)),AY1118*SUSS!$M$2)</f>
        <v/>
      </c>
      <c r="BC1118" s="11" t="str">
        <f t="shared" si="387"/>
        <v/>
      </c>
    </row>
    <row r="1119" spans="29:55" hidden="1"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/>
      </c>
      <c r="AU1119" s="11" t="str">
        <f t="shared" si="402"/>
        <v/>
      </c>
      <c r="AV1119" s="11" t="str">
        <f t="shared" si="403"/>
        <v/>
      </c>
      <c r="AW1119" s="11" t="str">
        <f t="shared" si="404"/>
        <v/>
      </c>
      <c r="AX1119" s="11" t="str">
        <f t="shared" si="405"/>
        <v/>
      </c>
      <c r="AY1119" s="11" t="str">
        <f t="shared" si="386"/>
        <v/>
      </c>
      <c r="AZ1119" s="11" t="str">
        <f t="shared" si="406"/>
        <v/>
      </c>
      <c r="BA1119" s="11" t="str">
        <f t="shared" si="388"/>
        <v/>
      </c>
      <c r="BB1119" s="11" t="str">
        <f>IFERROR(IF(AW1119="","",VLOOKUP(AW1119,SUSS!R:S,2,FALSE)),AY1119*SUSS!$M$2)</f>
        <v/>
      </c>
      <c r="BC1119" s="11" t="str">
        <f t="shared" si="387"/>
        <v/>
      </c>
    </row>
    <row r="1120" spans="29:55" hidden="1"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/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29:55" hidden="1"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/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29:55" hidden="1"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/>
      </c>
      <c r="AU1122" s="11" t="str">
        <f t="shared" si="402"/>
        <v/>
      </c>
      <c r="AV1122" s="11" t="str">
        <f t="shared" si="403"/>
        <v/>
      </c>
      <c r="AW1122" s="11" t="str">
        <f t="shared" si="404"/>
        <v/>
      </c>
      <c r="AX1122" s="11" t="str">
        <f t="shared" si="405"/>
        <v/>
      </c>
      <c r="AY1122" s="11" t="str">
        <f t="shared" si="386"/>
        <v/>
      </c>
      <c r="AZ1122" s="11" t="str">
        <f t="shared" si="406"/>
        <v/>
      </c>
      <c r="BA1122" s="11" t="str">
        <f t="shared" si="388"/>
        <v/>
      </c>
      <c r="BB1122" s="11" t="str">
        <f>IFERROR(IF(AW1122="","",VLOOKUP(AW1122,SUSS!R:S,2,FALSE)),AY1122*SUSS!$M$2)</f>
        <v/>
      </c>
      <c r="BC1122" s="11" t="str">
        <f t="shared" si="387"/>
        <v/>
      </c>
    </row>
    <row r="1123" spans="29:55" hidden="1"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/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29:55" hidden="1"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/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29:55" hidden="1"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/>
      </c>
      <c r="AU1125" s="11" t="str">
        <f t="shared" si="402"/>
        <v/>
      </c>
      <c r="AV1125" s="11" t="str">
        <f t="shared" si="403"/>
        <v/>
      </c>
      <c r="AW1125" s="11" t="str">
        <f t="shared" si="404"/>
        <v/>
      </c>
      <c r="AX1125" s="11" t="str">
        <f t="shared" si="405"/>
        <v/>
      </c>
      <c r="AY1125" s="11" t="str">
        <f t="shared" si="386"/>
        <v/>
      </c>
      <c r="AZ1125" s="11" t="str">
        <f t="shared" si="406"/>
        <v/>
      </c>
      <c r="BA1125" s="11" t="str">
        <f t="shared" si="388"/>
        <v/>
      </c>
      <c r="BB1125" s="11" t="str">
        <f>IFERROR(IF(AW1125="","",VLOOKUP(AW1125,SUSS!R:S,2,FALSE)),AY1125*SUSS!$M$2)</f>
        <v/>
      </c>
      <c r="BC1125" s="11" t="str">
        <f t="shared" si="387"/>
        <v/>
      </c>
    </row>
    <row r="1126" spans="29:55" hidden="1"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/>
      </c>
      <c r="AU1126" s="11" t="str">
        <f t="shared" si="402"/>
        <v/>
      </c>
      <c r="AV1126" s="11" t="str">
        <f t="shared" si="403"/>
        <v/>
      </c>
      <c r="AW1126" s="11" t="str">
        <f t="shared" si="404"/>
        <v/>
      </c>
      <c r="AX1126" s="11" t="str">
        <f t="shared" si="405"/>
        <v/>
      </c>
      <c r="AY1126" s="11" t="str">
        <f t="shared" si="386"/>
        <v/>
      </c>
      <c r="AZ1126" s="11" t="str">
        <f t="shared" si="406"/>
        <v/>
      </c>
      <c r="BA1126" s="11" t="str">
        <f t="shared" si="388"/>
        <v/>
      </c>
      <c r="BB1126" s="11" t="str">
        <f>IFERROR(IF(AW1126="","",VLOOKUP(AW1126,SUSS!R:S,2,FALSE)),AY1126*SUSS!$M$2)</f>
        <v/>
      </c>
      <c r="BC1126" s="11" t="str">
        <f t="shared" si="387"/>
        <v/>
      </c>
    </row>
    <row r="1127" spans="29:55" hidden="1"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/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29:55" hidden="1"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/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29:55" hidden="1"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/>
      </c>
      <c r="AU1129" s="11" t="str">
        <f t="shared" si="402"/>
        <v/>
      </c>
      <c r="AV1129" s="11" t="str">
        <f t="shared" si="403"/>
        <v/>
      </c>
      <c r="AW1129" s="11" t="str">
        <f t="shared" si="404"/>
        <v/>
      </c>
      <c r="AX1129" s="11" t="str">
        <f t="shared" si="405"/>
        <v/>
      </c>
      <c r="AY1129" s="11" t="str">
        <f t="shared" si="386"/>
        <v/>
      </c>
      <c r="AZ1129" s="11" t="str">
        <f t="shared" si="406"/>
        <v/>
      </c>
      <c r="BA1129" s="11" t="str">
        <f t="shared" si="388"/>
        <v/>
      </c>
      <c r="BB1129" s="11" t="str">
        <f>IFERROR(IF(AW1129="","",VLOOKUP(AW1129,SUSS!R:S,2,FALSE)),AY1129*SUSS!$M$2)</f>
        <v/>
      </c>
      <c r="BC1129" s="11" t="str">
        <f t="shared" si="387"/>
        <v/>
      </c>
    </row>
    <row r="1130" spans="29:55" hidden="1"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/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29:55" hidden="1"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/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29:55" hidden="1"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/>
      </c>
      <c r="AU1132" s="11" t="str">
        <f t="shared" si="402"/>
        <v/>
      </c>
      <c r="AV1132" s="11" t="str">
        <f t="shared" si="403"/>
        <v/>
      </c>
      <c r="AW1132" s="11" t="str">
        <f t="shared" si="404"/>
        <v/>
      </c>
      <c r="AX1132" s="11" t="str">
        <f t="shared" si="405"/>
        <v/>
      </c>
      <c r="AY1132" s="11" t="str">
        <f t="shared" si="386"/>
        <v/>
      </c>
      <c r="AZ1132" s="11" t="str">
        <f t="shared" si="406"/>
        <v/>
      </c>
      <c r="BA1132" s="11" t="str">
        <f t="shared" si="388"/>
        <v/>
      </c>
      <c r="BB1132" s="11" t="str">
        <f>IFERROR(IF(AW1132="","",VLOOKUP(AW1132,SUSS!R:S,2,FALSE)),AY1132*SUSS!$M$2)</f>
        <v/>
      </c>
      <c r="BC1132" s="11" t="str">
        <f t="shared" si="387"/>
        <v/>
      </c>
    </row>
    <row r="1133" spans="29:55" hidden="1"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/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29:55" hidden="1"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/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29:55" hidden="1"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/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29:55" hidden="1"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/>
      </c>
      <c r="AU1136" s="11" t="str">
        <f t="shared" si="402"/>
        <v/>
      </c>
      <c r="AV1136" s="11" t="str">
        <f t="shared" si="403"/>
        <v/>
      </c>
      <c r="AW1136" s="11" t="str">
        <f t="shared" si="404"/>
        <v/>
      </c>
      <c r="AX1136" s="11" t="str">
        <f t="shared" si="405"/>
        <v/>
      </c>
      <c r="AY1136" s="11" t="str">
        <f t="shared" si="386"/>
        <v/>
      </c>
      <c r="AZ1136" s="11" t="str">
        <f t="shared" si="406"/>
        <v/>
      </c>
      <c r="BA1136" s="11" t="str">
        <f t="shared" si="388"/>
        <v/>
      </c>
      <c r="BB1136" s="11" t="str">
        <f>IFERROR(IF(AW1136="","",VLOOKUP(AW1136,SUSS!R:S,2,FALSE)),AY1136*SUSS!$M$2)</f>
        <v/>
      </c>
      <c r="BC1136" s="11" t="str">
        <f t="shared" si="387"/>
        <v/>
      </c>
    </row>
    <row r="1137" spans="29:55" hidden="1"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/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29:55" hidden="1"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/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29:55" hidden="1"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/>
      </c>
      <c r="AU1139" s="11" t="str">
        <f t="shared" si="402"/>
        <v/>
      </c>
      <c r="AV1139" s="11" t="str">
        <f t="shared" si="403"/>
        <v/>
      </c>
      <c r="AW1139" s="11" t="str">
        <f t="shared" si="404"/>
        <v/>
      </c>
      <c r="AX1139" s="11" t="str">
        <f t="shared" si="405"/>
        <v/>
      </c>
      <c r="AY1139" s="11" t="str">
        <f t="shared" si="386"/>
        <v/>
      </c>
      <c r="AZ1139" s="11" t="str">
        <f t="shared" si="406"/>
        <v/>
      </c>
      <c r="BA1139" s="11" t="str">
        <f t="shared" si="388"/>
        <v/>
      </c>
      <c r="BB1139" s="11" t="str">
        <f>IFERROR(IF(AW1139="","",VLOOKUP(AW1139,SUSS!R:S,2,FALSE)),AY1139*SUSS!$M$2)</f>
        <v/>
      </c>
      <c r="BC1139" s="11" t="str">
        <f t="shared" si="387"/>
        <v/>
      </c>
    </row>
    <row r="1140" spans="29:55" hidden="1"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/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29:55" hidden="1"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/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29:55" hidden="1"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/>
      </c>
      <c r="AU1142" s="11" t="str">
        <f t="shared" si="402"/>
        <v/>
      </c>
      <c r="AV1142" s="11" t="str">
        <f t="shared" si="403"/>
        <v/>
      </c>
      <c r="AW1142" s="11" t="str">
        <f t="shared" si="404"/>
        <v/>
      </c>
      <c r="AX1142" s="11" t="str">
        <f t="shared" si="405"/>
        <v/>
      </c>
      <c r="AY1142" s="11" t="str">
        <f t="shared" si="386"/>
        <v/>
      </c>
      <c r="AZ1142" s="11" t="str">
        <f t="shared" si="406"/>
        <v/>
      </c>
      <c r="BA1142" s="11" t="str">
        <f t="shared" si="388"/>
        <v/>
      </c>
      <c r="BB1142" s="11" t="str">
        <f>IFERROR(IF(AW1142="","",VLOOKUP(AW1142,SUSS!R:S,2,FALSE)),AY1142*SUSS!$M$2)</f>
        <v/>
      </c>
      <c r="BC1142" s="11" t="str">
        <f t="shared" si="387"/>
        <v/>
      </c>
    </row>
    <row r="1143" spans="29:55" hidden="1"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/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29:55" hidden="1"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/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29:55" hidden="1"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/>
      </c>
      <c r="AU1145" s="11" t="str">
        <f t="shared" si="402"/>
        <v/>
      </c>
      <c r="AV1145" s="11" t="str">
        <f t="shared" si="403"/>
        <v/>
      </c>
      <c r="AW1145" s="11" t="str">
        <f t="shared" si="404"/>
        <v/>
      </c>
      <c r="AX1145" s="11" t="str">
        <f t="shared" si="405"/>
        <v/>
      </c>
      <c r="AY1145" s="11" t="str">
        <f t="shared" si="386"/>
        <v/>
      </c>
      <c r="AZ1145" s="11" t="str">
        <f t="shared" si="406"/>
        <v/>
      </c>
      <c r="BA1145" s="11" t="str">
        <f t="shared" si="388"/>
        <v/>
      </c>
      <c r="BB1145" s="11" t="str">
        <f>IFERROR(IF(AW1145="","",VLOOKUP(AW1145,SUSS!R:S,2,FALSE)),AY1145*SUSS!$M$2)</f>
        <v/>
      </c>
      <c r="BC1145" s="11" t="str">
        <f t="shared" si="387"/>
        <v/>
      </c>
    </row>
    <row r="1146" spans="29:55" hidden="1"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/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29:55" hidden="1"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/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29:55" hidden="1"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/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29:55" hidden="1"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/>
      </c>
      <c r="AU1149" s="11" t="str">
        <f t="shared" si="402"/>
        <v/>
      </c>
      <c r="AV1149" s="11" t="str">
        <f t="shared" si="403"/>
        <v/>
      </c>
      <c r="AW1149" s="11" t="str">
        <f t="shared" si="404"/>
        <v/>
      </c>
      <c r="AX1149" s="11" t="str">
        <f t="shared" si="405"/>
        <v/>
      </c>
      <c r="AY1149" s="11" t="str">
        <f t="shared" si="386"/>
        <v/>
      </c>
      <c r="AZ1149" s="11" t="str">
        <f t="shared" si="406"/>
        <v/>
      </c>
      <c r="BA1149" s="11" t="str">
        <f t="shared" si="388"/>
        <v/>
      </c>
      <c r="BB1149" s="11" t="str">
        <f>IFERROR(IF(AW1149="","",VLOOKUP(AW1149,SUSS!R:S,2,FALSE)),AY1149*SUSS!$M$2)</f>
        <v/>
      </c>
      <c r="BC1149" s="11" t="str">
        <f t="shared" si="387"/>
        <v/>
      </c>
    </row>
    <row r="1150" spans="29:55" hidden="1"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/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29:55" hidden="1"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/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29:55" hidden="1"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/>
      </c>
      <c r="AU1152" s="11" t="str">
        <f t="shared" si="402"/>
        <v/>
      </c>
      <c r="AV1152" s="11" t="str">
        <f t="shared" si="403"/>
        <v/>
      </c>
      <c r="AW1152" s="11" t="str">
        <f t="shared" si="404"/>
        <v/>
      </c>
      <c r="AX1152" s="11" t="str">
        <f t="shared" si="405"/>
        <v/>
      </c>
      <c r="AY1152" s="11" t="str">
        <f t="shared" si="386"/>
        <v/>
      </c>
      <c r="AZ1152" s="11" t="str">
        <f t="shared" si="406"/>
        <v/>
      </c>
      <c r="BA1152" s="11" t="str">
        <f t="shared" si="388"/>
        <v/>
      </c>
      <c r="BB1152" s="11" t="str">
        <f>IFERROR(IF(AW1152="","",VLOOKUP(AW1152,SUSS!R:S,2,FALSE)),AY1152*SUSS!$M$2)</f>
        <v/>
      </c>
      <c r="BC1152" s="11" t="str">
        <f t="shared" si="387"/>
        <v/>
      </c>
    </row>
    <row r="1153" spans="29:55" hidden="1"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/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29:55" hidden="1"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/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29:55" hidden="1"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/>
      </c>
      <c r="AU1155" s="11" t="str">
        <f t="shared" si="402"/>
        <v/>
      </c>
      <c r="AV1155" s="11" t="str">
        <f t="shared" si="403"/>
        <v/>
      </c>
      <c r="AW1155" s="11" t="str">
        <f t="shared" si="404"/>
        <v/>
      </c>
      <c r="AX1155" s="11" t="str">
        <f t="shared" si="405"/>
        <v/>
      </c>
      <c r="AY1155" s="11" t="str">
        <f t="shared" si="386"/>
        <v/>
      </c>
      <c r="AZ1155" s="11" t="str">
        <f t="shared" si="406"/>
        <v/>
      </c>
      <c r="BA1155" s="11" t="str">
        <f t="shared" si="388"/>
        <v/>
      </c>
      <c r="BB1155" s="11" t="str">
        <f>IFERROR(IF(AW1155="","",VLOOKUP(AW1155,SUSS!R:S,2,FALSE)),AY1155*SUSS!$M$2)</f>
        <v/>
      </c>
      <c r="BC1155" s="11" t="str">
        <f t="shared" si="387"/>
        <v/>
      </c>
    </row>
    <row r="1156" spans="29:55" hidden="1"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/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29:55" hidden="1"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/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29:55" hidden="1"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/>
      </c>
      <c r="AU1158" s="11" t="str">
        <f t="shared" si="402"/>
        <v/>
      </c>
      <c r="AV1158" s="11" t="str">
        <f t="shared" si="403"/>
        <v/>
      </c>
      <c r="AW1158" s="11" t="str">
        <f t="shared" si="404"/>
        <v/>
      </c>
      <c r="AX1158" s="11" t="str">
        <f t="shared" si="405"/>
        <v/>
      </c>
      <c r="AY1158" s="11" t="str">
        <f t="shared" si="407"/>
        <v/>
      </c>
      <c r="AZ1158" s="11" t="str">
        <f t="shared" si="406"/>
        <v/>
      </c>
      <c r="BA1158" s="11" t="str">
        <f t="shared" si="388"/>
        <v/>
      </c>
      <c r="BB1158" s="11" t="str">
        <f>IFERROR(IF(AW1158="","",VLOOKUP(AW1158,SUSS!R:S,2,FALSE)),AY1158*SUSS!$M$2)</f>
        <v/>
      </c>
      <c r="BC1158" s="11" t="str">
        <f t="shared" si="408"/>
        <v/>
      </c>
    </row>
    <row r="1159" spans="29:55" hidden="1"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/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29:55" hidden="1"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/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29:55" hidden="1"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/>
      </c>
      <c r="AU1161" s="11" t="str">
        <f t="shared" si="402"/>
        <v/>
      </c>
      <c r="AV1161" s="11" t="str">
        <f t="shared" si="403"/>
        <v/>
      </c>
      <c r="AW1161" s="11" t="str">
        <f t="shared" si="404"/>
        <v/>
      </c>
      <c r="AX1161" s="11" t="str">
        <f t="shared" si="405"/>
        <v/>
      </c>
      <c r="AY1161" s="11" t="str">
        <f t="shared" si="407"/>
        <v/>
      </c>
      <c r="AZ1161" s="11" t="str">
        <f t="shared" si="406"/>
        <v/>
      </c>
      <c r="BA1161" s="11" t="str">
        <f t="shared" si="409"/>
        <v/>
      </c>
      <c r="BB1161" s="11" t="str">
        <f>IFERROR(IF(AW1161="","",VLOOKUP(AW1161,SUSS!R:S,2,FALSE)),AY1161*SUSS!$M$2)</f>
        <v/>
      </c>
      <c r="BC1161" s="11" t="str">
        <f t="shared" si="408"/>
        <v/>
      </c>
    </row>
    <row r="1162" spans="29:55" hidden="1"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/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29:55" hidden="1"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/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29:55" hidden="1"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/>
      </c>
      <c r="AU1164" s="11" t="str">
        <f t="shared" si="402"/>
        <v/>
      </c>
      <c r="AV1164" s="11" t="str">
        <f t="shared" si="403"/>
        <v/>
      </c>
      <c r="AW1164" s="11" t="str">
        <f t="shared" si="404"/>
        <v/>
      </c>
      <c r="AX1164" s="11" t="str">
        <f t="shared" si="405"/>
        <v/>
      </c>
      <c r="AY1164" s="11" t="str">
        <f t="shared" si="407"/>
        <v/>
      </c>
      <c r="AZ1164" s="11" t="str">
        <f t="shared" si="406"/>
        <v/>
      </c>
      <c r="BA1164" s="11" t="str">
        <f t="shared" si="409"/>
        <v/>
      </c>
      <c r="BB1164" s="11" t="str">
        <f>IFERROR(IF(AW1164="","",VLOOKUP(AW1164,SUSS!R:S,2,FALSE)),AY1164*SUSS!$M$2)</f>
        <v/>
      </c>
      <c r="BC1164" s="11" t="str">
        <f t="shared" si="408"/>
        <v/>
      </c>
    </row>
    <row r="1165" spans="29:55" hidden="1"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/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29:55" hidden="1"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/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29:55" hidden="1"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/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29:55" hidden="1"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/>
      </c>
      <c r="AU1168" s="11" t="str">
        <f t="shared" si="402"/>
        <v/>
      </c>
      <c r="AV1168" s="11" t="str">
        <f t="shared" si="403"/>
        <v/>
      </c>
      <c r="AW1168" s="11" t="str">
        <f t="shared" si="404"/>
        <v/>
      </c>
      <c r="AX1168" s="11" t="str">
        <f t="shared" si="405"/>
        <v/>
      </c>
      <c r="AY1168" s="11" t="str">
        <f t="shared" si="407"/>
        <v/>
      </c>
      <c r="AZ1168" s="11" t="str">
        <f t="shared" si="406"/>
        <v/>
      </c>
      <c r="BA1168" s="11" t="str">
        <f t="shared" si="409"/>
        <v/>
      </c>
      <c r="BB1168" s="11" t="str">
        <f>IFERROR(IF(AW1168="","",VLOOKUP(AW1168,SUSS!R:S,2,FALSE)),AY1168*SUSS!$M$2)</f>
        <v/>
      </c>
      <c r="BC1168" s="11" t="str">
        <f t="shared" si="408"/>
        <v/>
      </c>
    </row>
    <row r="1169" spans="29:55" hidden="1"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/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29:55" hidden="1"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/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29:55" hidden="1"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/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29:55" hidden="1"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/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29:55" hidden="1"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/>
      </c>
      <c r="AU1173" s="11" t="str">
        <f t="shared" si="402"/>
        <v/>
      </c>
      <c r="AV1173" s="11" t="str">
        <f t="shared" si="403"/>
        <v/>
      </c>
      <c r="AW1173" s="11" t="str">
        <f t="shared" si="404"/>
        <v/>
      </c>
      <c r="AX1173" s="11" t="str">
        <f t="shared" si="405"/>
        <v/>
      </c>
      <c r="AY1173" s="11" t="str">
        <f t="shared" si="407"/>
        <v/>
      </c>
      <c r="AZ1173" s="11" t="str">
        <f t="shared" si="406"/>
        <v/>
      </c>
      <c r="BA1173" s="11" t="str">
        <f t="shared" si="409"/>
        <v/>
      </c>
      <c r="BB1173" s="11" t="str">
        <f>IFERROR(IF(AW1173="","",VLOOKUP(AW1173,SUSS!R:S,2,FALSE)),AY1173*SUSS!$M$2)</f>
        <v/>
      </c>
      <c r="BC1173" s="11" t="str">
        <f t="shared" si="408"/>
        <v/>
      </c>
    </row>
    <row r="1174" spans="29:55" hidden="1"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/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29:55" hidden="1"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/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29:55" hidden="1"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/>
      </c>
      <c r="AU1176" s="11" t="str">
        <f t="shared" si="402"/>
        <v/>
      </c>
      <c r="AV1176" s="11" t="str">
        <f t="shared" si="403"/>
        <v/>
      </c>
      <c r="AW1176" s="11" t="str">
        <f t="shared" si="404"/>
        <v/>
      </c>
      <c r="AX1176" s="11" t="str">
        <f t="shared" si="405"/>
        <v/>
      </c>
      <c r="AY1176" s="11" t="str">
        <f t="shared" si="407"/>
        <v/>
      </c>
      <c r="AZ1176" s="11" t="str">
        <f t="shared" si="406"/>
        <v/>
      </c>
      <c r="BA1176" s="11" t="str">
        <f t="shared" si="409"/>
        <v/>
      </c>
      <c r="BB1176" s="11" t="str">
        <f>IFERROR(IF(AW1176="","",VLOOKUP(AW1176,SUSS!R:S,2,FALSE)),AY1176*SUSS!$M$2)</f>
        <v/>
      </c>
      <c r="BC1176" s="11" t="str">
        <f t="shared" si="408"/>
        <v/>
      </c>
    </row>
    <row r="1177" spans="29:55" hidden="1"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/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29:55" hidden="1"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/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29:55" hidden="1"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/>
      </c>
      <c r="AU1179" s="11" t="str">
        <f t="shared" si="402"/>
        <v/>
      </c>
      <c r="AV1179" s="11" t="str">
        <f t="shared" si="403"/>
        <v/>
      </c>
      <c r="AW1179" s="11" t="str">
        <f t="shared" si="404"/>
        <v/>
      </c>
      <c r="AX1179" s="11" t="str">
        <f t="shared" si="405"/>
        <v/>
      </c>
      <c r="AY1179" s="11" t="str">
        <f t="shared" si="407"/>
        <v/>
      </c>
      <c r="AZ1179" s="11" t="str">
        <f t="shared" si="406"/>
        <v/>
      </c>
      <c r="BA1179" s="11" t="str">
        <f t="shared" si="409"/>
        <v/>
      </c>
      <c r="BB1179" s="11" t="str">
        <f>IFERROR(IF(AW1179="","",VLOOKUP(AW1179,SUSS!R:S,2,FALSE)),AY1179*SUSS!$M$2)</f>
        <v/>
      </c>
      <c r="BC1179" s="11" t="str">
        <f t="shared" si="408"/>
        <v/>
      </c>
    </row>
    <row r="1180" spans="29:55" hidden="1"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/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29:55" hidden="1"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/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29:55" hidden="1"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/>
      </c>
      <c r="AU1182" s="11" t="str">
        <f t="shared" ref="AU1182:AU1245" si="423">IF($Q1182=$AD$1,O1182,"")</f>
        <v/>
      </c>
      <c r="AV1182" s="11" t="str">
        <f t="shared" ref="AV1182:AV1245" si="424">IF($Q1182=$AD$1,P1182,"")</f>
        <v/>
      </c>
      <c r="AW1182" s="11" t="str">
        <f t="shared" ref="AW1182:AW1245" si="425">IF($Q1182=$AD$1,T1182,"")</f>
        <v/>
      </c>
      <c r="AX1182" s="11" t="str">
        <f t="shared" ref="AX1182:AX1245" si="426">IF(AW1182&lt;&gt;"",AW1182&amp;" "&amp;$AD$1,"")</f>
        <v/>
      </c>
      <c r="AY1182" s="11" t="str">
        <f t="shared" si="407"/>
        <v/>
      </c>
      <c r="AZ1182" s="11" t="str">
        <f t="shared" ref="AZ1182:AZ1245" si="427">IF(AY1182="","",AV1182/AY1182)</f>
        <v/>
      </c>
      <c r="BA1182" s="11" t="str">
        <f t="shared" si="409"/>
        <v/>
      </c>
      <c r="BB1182" s="11" t="str">
        <f>IFERROR(IF(AW1182="","",VLOOKUP(AW1182,SUSS!R:S,2,FALSE)),AY1182*SUSS!$M$2)</f>
        <v/>
      </c>
      <c r="BC1182" s="11" t="str">
        <f t="shared" si="408"/>
        <v/>
      </c>
    </row>
    <row r="1183" spans="29:55" hidden="1"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/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29:55" hidden="1"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/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29:55" hidden="1"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/>
      </c>
      <c r="AU1185" s="11" t="str">
        <f t="shared" si="423"/>
        <v/>
      </c>
      <c r="AV1185" s="11" t="str">
        <f t="shared" si="424"/>
        <v/>
      </c>
      <c r="AW1185" s="11" t="str">
        <f t="shared" si="425"/>
        <v/>
      </c>
      <c r="AX1185" s="11" t="str">
        <f t="shared" si="426"/>
        <v/>
      </c>
      <c r="AY1185" s="11" t="str">
        <f t="shared" si="407"/>
        <v/>
      </c>
      <c r="AZ1185" s="11" t="str">
        <f t="shared" si="427"/>
        <v/>
      </c>
      <c r="BA1185" s="11" t="str">
        <f t="shared" si="409"/>
        <v/>
      </c>
      <c r="BB1185" s="11" t="str">
        <f>IFERROR(IF(AW1185="","",VLOOKUP(AW1185,SUSS!R:S,2,FALSE)),AY1185*SUSS!$M$2)</f>
        <v/>
      </c>
      <c r="BC1185" s="11" t="str">
        <f t="shared" si="408"/>
        <v/>
      </c>
    </row>
    <row r="1186" spans="29:55" hidden="1"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/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29:55" hidden="1"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/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29:55" hidden="1"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/>
      </c>
      <c r="AU1188" s="11" t="str">
        <f t="shared" si="423"/>
        <v/>
      </c>
      <c r="AV1188" s="11" t="str">
        <f t="shared" si="424"/>
        <v/>
      </c>
      <c r="AW1188" s="11" t="str">
        <f t="shared" si="425"/>
        <v/>
      </c>
      <c r="AX1188" s="11" t="str">
        <f t="shared" si="426"/>
        <v/>
      </c>
      <c r="AY1188" s="11" t="str">
        <f t="shared" si="407"/>
        <v/>
      </c>
      <c r="AZ1188" s="11" t="str">
        <f t="shared" si="427"/>
        <v/>
      </c>
      <c r="BA1188" s="11" t="str">
        <f t="shared" si="409"/>
        <v/>
      </c>
      <c r="BB1188" s="11" t="str">
        <f>IFERROR(IF(AW1188="","",VLOOKUP(AW1188,SUSS!R:S,2,FALSE)),AY1188*SUSS!$M$2)</f>
        <v/>
      </c>
      <c r="BC1188" s="11" t="str">
        <f t="shared" si="408"/>
        <v/>
      </c>
    </row>
    <row r="1189" spans="29:55" hidden="1"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/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29:55" hidden="1"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/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29:55" hidden="1"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/>
      </c>
      <c r="AU1191" s="11" t="str">
        <f t="shared" si="423"/>
        <v/>
      </c>
      <c r="AV1191" s="11" t="str">
        <f t="shared" si="424"/>
        <v/>
      </c>
      <c r="AW1191" s="11" t="str">
        <f t="shared" si="425"/>
        <v/>
      </c>
      <c r="AX1191" s="11" t="str">
        <f t="shared" si="426"/>
        <v/>
      </c>
      <c r="AY1191" s="11" t="str">
        <f t="shared" si="407"/>
        <v/>
      </c>
      <c r="AZ1191" s="11" t="str">
        <f t="shared" si="427"/>
        <v/>
      </c>
      <c r="BA1191" s="11" t="str">
        <f t="shared" si="409"/>
        <v/>
      </c>
      <c r="BB1191" s="11" t="str">
        <f>IFERROR(IF(AW1191="","",VLOOKUP(AW1191,SUSS!R:S,2,FALSE)),AY1191*SUSS!$M$2)</f>
        <v/>
      </c>
      <c r="BC1191" s="11" t="str">
        <f t="shared" si="408"/>
        <v/>
      </c>
    </row>
    <row r="1192" spans="29:55" hidden="1"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/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29:55" hidden="1"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/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29:55" hidden="1"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/>
      </c>
      <c r="AU1194" s="11" t="str">
        <f t="shared" si="423"/>
        <v/>
      </c>
      <c r="AV1194" s="11" t="str">
        <f t="shared" si="424"/>
        <v/>
      </c>
      <c r="AW1194" s="11" t="str">
        <f t="shared" si="425"/>
        <v/>
      </c>
      <c r="AX1194" s="11" t="str">
        <f t="shared" si="426"/>
        <v/>
      </c>
      <c r="AY1194" s="11" t="str">
        <f t="shared" si="407"/>
        <v/>
      </c>
      <c r="AZ1194" s="11" t="str">
        <f t="shared" si="427"/>
        <v/>
      </c>
      <c r="BA1194" s="11" t="str">
        <f t="shared" si="409"/>
        <v/>
      </c>
      <c r="BB1194" s="11" t="str">
        <f>IFERROR(IF(AW1194="","",VLOOKUP(AW1194,SUSS!R:S,2,FALSE)),AY1194*SUSS!$M$2)</f>
        <v/>
      </c>
      <c r="BC1194" s="11" t="str">
        <f t="shared" si="408"/>
        <v/>
      </c>
    </row>
    <row r="1195" spans="29:55" hidden="1"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/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29:55" hidden="1"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/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29:55" hidden="1"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/>
      </c>
      <c r="AU1197" s="11" t="str">
        <f t="shared" si="423"/>
        <v/>
      </c>
      <c r="AV1197" s="11" t="str">
        <f t="shared" si="424"/>
        <v/>
      </c>
      <c r="AW1197" s="11" t="str">
        <f t="shared" si="425"/>
        <v/>
      </c>
      <c r="AX1197" s="11" t="str">
        <f t="shared" si="426"/>
        <v/>
      </c>
      <c r="AY1197" s="11" t="str">
        <f t="shared" si="407"/>
        <v/>
      </c>
      <c r="AZ1197" s="11" t="str">
        <f t="shared" si="427"/>
        <v/>
      </c>
      <c r="BA1197" s="11" t="str">
        <f t="shared" si="409"/>
        <v/>
      </c>
      <c r="BB1197" s="11" t="str">
        <f>IFERROR(IF(AW1197="","",VLOOKUP(AW1197,SUSS!R:S,2,FALSE)),AY1197*SUSS!$M$2)</f>
        <v/>
      </c>
      <c r="BC1197" s="11" t="str">
        <f t="shared" si="408"/>
        <v/>
      </c>
    </row>
    <row r="1198" spans="29:55" hidden="1"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/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29:55" hidden="1"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/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29:55" hidden="1"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/>
      </c>
      <c r="AU1200" s="11" t="str">
        <f t="shared" si="423"/>
        <v/>
      </c>
      <c r="AV1200" s="11" t="str">
        <f t="shared" si="424"/>
        <v/>
      </c>
      <c r="AW1200" s="11" t="str">
        <f t="shared" si="425"/>
        <v/>
      </c>
      <c r="AX1200" s="11" t="str">
        <f t="shared" si="426"/>
        <v/>
      </c>
      <c r="AY1200" s="11" t="str">
        <f t="shared" si="407"/>
        <v/>
      </c>
      <c r="AZ1200" s="11" t="str">
        <f t="shared" si="427"/>
        <v/>
      </c>
      <c r="BA1200" s="11" t="str">
        <f t="shared" si="409"/>
        <v/>
      </c>
      <c r="BB1200" s="11" t="str">
        <f>IFERROR(IF(AW1200="","",VLOOKUP(AW1200,SUSS!R:S,2,FALSE)),AY1200*SUSS!$M$2)</f>
        <v/>
      </c>
      <c r="BC1200" s="11" t="str">
        <f t="shared" si="408"/>
        <v/>
      </c>
    </row>
    <row r="1201" spans="29:55" hidden="1"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/>
      </c>
      <c r="AU1201" s="11" t="str">
        <f t="shared" si="423"/>
        <v/>
      </c>
      <c r="AV1201" s="11" t="str">
        <f t="shared" si="424"/>
        <v/>
      </c>
      <c r="AW1201" s="11" t="str">
        <f t="shared" si="425"/>
        <v/>
      </c>
      <c r="AX1201" s="11" t="str">
        <f t="shared" si="426"/>
        <v/>
      </c>
      <c r="AY1201" s="11" t="str">
        <f t="shared" si="407"/>
        <v/>
      </c>
      <c r="AZ1201" s="11" t="str">
        <f t="shared" si="427"/>
        <v/>
      </c>
      <c r="BA1201" s="11" t="str">
        <f t="shared" si="409"/>
        <v/>
      </c>
      <c r="BB1201" s="11" t="str">
        <f>IFERROR(IF(AW1201="","",VLOOKUP(AW1201,SUSS!R:S,2,FALSE)),AY1201*SUSS!$M$2)</f>
        <v/>
      </c>
      <c r="BC1201" s="11" t="str">
        <f t="shared" si="408"/>
        <v/>
      </c>
    </row>
    <row r="1202" spans="29:55" hidden="1"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/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29:55" hidden="1"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/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29:55" hidden="1"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/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29:55" hidden="1"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/>
      </c>
      <c r="AU1205" s="11" t="str">
        <f t="shared" si="423"/>
        <v/>
      </c>
      <c r="AV1205" s="11" t="str">
        <f t="shared" si="424"/>
        <v/>
      </c>
      <c r="AW1205" s="11" t="str">
        <f t="shared" si="425"/>
        <v/>
      </c>
      <c r="AX1205" s="11" t="str">
        <f t="shared" si="426"/>
        <v/>
      </c>
      <c r="AY1205" s="11" t="str">
        <f t="shared" si="407"/>
        <v/>
      </c>
      <c r="AZ1205" s="11" t="str">
        <f t="shared" si="427"/>
        <v/>
      </c>
      <c r="BA1205" s="11" t="str">
        <f t="shared" si="409"/>
        <v/>
      </c>
      <c r="BB1205" s="11" t="str">
        <f>IFERROR(IF(AW1205="","",VLOOKUP(AW1205,SUSS!R:S,2,FALSE)),AY1205*SUSS!$M$2)</f>
        <v/>
      </c>
      <c r="BC1205" s="11" t="str">
        <f t="shared" si="408"/>
        <v/>
      </c>
    </row>
    <row r="1206" spans="29:55" hidden="1"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/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29:55" hidden="1"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/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29:55" hidden="1"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/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29:55" hidden="1"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/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29:55" hidden="1"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/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29:55" hidden="1"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/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29:55" hidden="1"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/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29:55" hidden="1"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/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29:55" hidden="1"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/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29:55" hidden="1"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/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29:55" hidden="1"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/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29:55" hidden="1"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/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29:55" hidden="1"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/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29:55" hidden="1"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/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29:55" hidden="1"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/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29:55" hidden="1"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/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29:55" hidden="1"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/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29:55" hidden="1"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/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29:55" hidden="1"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/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29:55" hidden="1"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/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29:55" hidden="1"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/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29:55" hidden="1"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/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29:55" hidden="1"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/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29:55" hidden="1"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/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29:55" hidden="1"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/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29:55" hidden="1"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/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29:55" hidden="1"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/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29:55" hidden="1"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/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29:55" hidden="1"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/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29:55" hidden="1"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/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29:55" hidden="1"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/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29:55" hidden="1"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/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29:55" hidden="1"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/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29:55" hidden="1"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/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29:55" hidden="1"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/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29:55" hidden="1"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/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29:55" hidden="1"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/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29:55" hidden="1"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/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29:55" hidden="1"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/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29:55" hidden="1"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/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29:55" hidden="1"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/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29:55" hidden="1"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/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29:55" hidden="1"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/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29:55" hidden="1"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/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29:55" hidden="1"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/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29:55" hidden="1"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/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29:55" hidden="1"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/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29:55" hidden="1"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/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29:55" hidden="1"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/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29:55" hidden="1"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/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29:55" hidden="1"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/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29:55" hidden="1"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/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29:55" hidden="1"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/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29:55" hidden="1"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/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29:55" hidden="1"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/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29:55" hidden="1"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/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29:55" hidden="1"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/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29:55" hidden="1"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/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29:55" hidden="1"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/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29:55" hidden="1"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/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29:55" hidden="1"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/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29:55" hidden="1"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/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29:55" hidden="1"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/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29:55" hidden="1"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/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29:55" hidden="1"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/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29:55" hidden="1"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/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29:55" hidden="1"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/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29:55" hidden="1"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/>
      </c>
      <c r="AU1273" s="11" t="str">
        <f t="shared" si="444"/>
        <v/>
      </c>
      <c r="AV1273" s="11" t="str">
        <f t="shared" si="445"/>
        <v/>
      </c>
      <c r="AW1273" s="11" t="str">
        <f t="shared" si="446"/>
        <v/>
      </c>
      <c r="AX1273" s="11" t="str">
        <f t="shared" si="447"/>
        <v/>
      </c>
      <c r="AY1273" s="11" t="str">
        <f t="shared" si="428"/>
        <v/>
      </c>
      <c r="AZ1273" s="11" t="str">
        <f t="shared" si="448"/>
        <v/>
      </c>
      <c r="BA1273" s="11" t="str">
        <f t="shared" si="430"/>
        <v/>
      </c>
      <c r="BB1273" s="11" t="str">
        <f>IFERROR(IF(AW1273="","",VLOOKUP(AW1273,SUSS!R:S,2,FALSE)),AY1273*SUSS!$M$2)</f>
        <v/>
      </c>
      <c r="BC1273" s="11" t="str">
        <f t="shared" si="429"/>
        <v/>
      </c>
    </row>
    <row r="1274" spans="29:55" hidden="1"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/>
      </c>
      <c r="AU1274" s="11" t="str">
        <f t="shared" si="444"/>
        <v/>
      </c>
      <c r="AV1274" s="11" t="str">
        <f t="shared" si="445"/>
        <v/>
      </c>
      <c r="AW1274" s="11" t="str">
        <f t="shared" si="446"/>
        <v/>
      </c>
      <c r="AX1274" s="11" t="str">
        <f t="shared" si="447"/>
        <v/>
      </c>
      <c r="AY1274" s="11" t="str">
        <f t="shared" si="428"/>
        <v/>
      </c>
      <c r="AZ1274" s="11" t="str">
        <f t="shared" si="448"/>
        <v/>
      </c>
      <c r="BA1274" s="11" t="str">
        <f t="shared" si="430"/>
        <v/>
      </c>
      <c r="BB1274" s="11" t="str">
        <f>IFERROR(IF(AW1274="","",VLOOKUP(AW1274,SUSS!R:S,2,FALSE)),AY1274*SUSS!$M$2)</f>
        <v/>
      </c>
      <c r="BC1274" s="11" t="str">
        <f t="shared" si="429"/>
        <v/>
      </c>
    </row>
    <row r="1275" spans="29:55" hidden="1"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/>
      </c>
      <c r="AU1275" s="11" t="str">
        <f t="shared" si="444"/>
        <v/>
      </c>
      <c r="AV1275" s="11" t="str">
        <f t="shared" si="445"/>
        <v/>
      </c>
      <c r="AW1275" s="11" t="str">
        <f t="shared" si="446"/>
        <v/>
      </c>
      <c r="AX1275" s="11" t="str">
        <f t="shared" si="447"/>
        <v/>
      </c>
      <c r="AY1275" s="11" t="str">
        <f t="shared" si="428"/>
        <v/>
      </c>
      <c r="AZ1275" s="11" t="str">
        <f t="shared" si="448"/>
        <v/>
      </c>
      <c r="BA1275" s="11" t="str">
        <f t="shared" si="430"/>
        <v/>
      </c>
      <c r="BB1275" s="11" t="str">
        <f>IFERROR(IF(AW1275="","",VLOOKUP(AW1275,SUSS!R:S,2,FALSE)),AY1275*SUSS!$M$2)</f>
        <v/>
      </c>
      <c r="BC1275" s="11" t="str">
        <f t="shared" si="429"/>
        <v/>
      </c>
    </row>
    <row r="1276" spans="29:55" hidden="1"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/>
      </c>
      <c r="AU1276" s="11" t="str">
        <f t="shared" si="444"/>
        <v/>
      </c>
      <c r="AV1276" s="11" t="str">
        <f t="shared" si="445"/>
        <v/>
      </c>
      <c r="AW1276" s="11" t="str">
        <f t="shared" si="446"/>
        <v/>
      </c>
      <c r="AX1276" s="11" t="str">
        <f t="shared" si="447"/>
        <v/>
      </c>
      <c r="AY1276" s="11" t="str">
        <f t="shared" si="428"/>
        <v/>
      </c>
      <c r="AZ1276" s="11" t="str">
        <f t="shared" si="448"/>
        <v/>
      </c>
      <c r="BA1276" s="11" t="str">
        <f t="shared" si="430"/>
        <v/>
      </c>
      <c r="BB1276" s="11" t="str">
        <f>IFERROR(IF(AW1276="","",VLOOKUP(AW1276,SUSS!R:S,2,FALSE)),AY1276*SUSS!$M$2)</f>
        <v/>
      </c>
      <c r="BC1276" s="11" t="str">
        <f t="shared" si="429"/>
        <v/>
      </c>
    </row>
    <row r="1277" spans="29:55" hidden="1"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/>
      </c>
      <c r="AU1277" s="11" t="str">
        <f t="shared" si="444"/>
        <v/>
      </c>
      <c r="AV1277" s="11" t="str">
        <f t="shared" si="445"/>
        <v/>
      </c>
      <c r="AW1277" s="11" t="str">
        <f t="shared" si="446"/>
        <v/>
      </c>
      <c r="AX1277" s="11" t="str">
        <f t="shared" si="447"/>
        <v/>
      </c>
      <c r="AY1277" s="11" t="str">
        <f t="shared" si="428"/>
        <v/>
      </c>
      <c r="AZ1277" s="11" t="str">
        <f t="shared" si="448"/>
        <v/>
      </c>
      <c r="BA1277" s="11" t="str">
        <f t="shared" si="430"/>
        <v/>
      </c>
      <c r="BB1277" s="11" t="str">
        <f>IFERROR(IF(AW1277="","",VLOOKUP(AW1277,SUSS!R:S,2,FALSE)),AY1277*SUSS!$M$2)</f>
        <v/>
      </c>
      <c r="BC1277" s="11" t="str">
        <f t="shared" si="429"/>
        <v/>
      </c>
    </row>
    <row r="1278" spans="29:55" hidden="1"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/>
      </c>
      <c r="AU1278" s="11" t="str">
        <f t="shared" si="444"/>
        <v/>
      </c>
      <c r="AV1278" s="11" t="str">
        <f t="shared" si="445"/>
        <v/>
      </c>
      <c r="AW1278" s="11" t="str">
        <f t="shared" si="446"/>
        <v/>
      </c>
      <c r="AX1278" s="11" t="str">
        <f t="shared" si="447"/>
        <v/>
      </c>
      <c r="AY1278" s="11" t="str">
        <f t="shared" si="428"/>
        <v/>
      </c>
      <c r="AZ1278" s="11" t="str">
        <f t="shared" si="448"/>
        <v/>
      </c>
      <c r="BA1278" s="11" t="str">
        <f t="shared" si="430"/>
        <v/>
      </c>
      <c r="BB1278" s="11" t="str">
        <f>IFERROR(IF(AW1278="","",VLOOKUP(AW1278,SUSS!R:S,2,FALSE)),AY1278*SUSS!$M$2)</f>
        <v/>
      </c>
      <c r="BC1278" s="11" t="str">
        <f t="shared" si="429"/>
        <v/>
      </c>
    </row>
    <row r="1279" spans="29:55" hidden="1"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/>
      </c>
      <c r="AU1279" s="11" t="str">
        <f t="shared" si="444"/>
        <v/>
      </c>
      <c r="AV1279" s="11" t="str">
        <f t="shared" si="445"/>
        <v/>
      </c>
      <c r="AW1279" s="11" t="str">
        <f t="shared" si="446"/>
        <v/>
      </c>
      <c r="AX1279" s="11" t="str">
        <f t="shared" si="447"/>
        <v/>
      </c>
      <c r="AY1279" s="11" t="str">
        <f t="shared" si="428"/>
        <v/>
      </c>
      <c r="AZ1279" s="11" t="str">
        <f t="shared" si="448"/>
        <v/>
      </c>
      <c r="BA1279" s="11" t="str">
        <f t="shared" si="430"/>
        <v/>
      </c>
      <c r="BB1279" s="11" t="str">
        <f>IFERROR(IF(AW1279="","",VLOOKUP(AW1279,SUSS!R:S,2,FALSE)),AY1279*SUSS!$M$2)</f>
        <v/>
      </c>
      <c r="BC1279" s="11" t="str">
        <f t="shared" si="429"/>
        <v/>
      </c>
    </row>
    <row r="1280" spans="29:55" hidden="1"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/>
      </c>
      <c r="AU1280" s="11" t="str">
        <f t="shared" si="444"/>
        <v/>
      </c>
      <c r="AV1280" s="11" t="str">
        <f t="shared" si="445"/>
        <v/>
      </c>
      <c r="AW1280" s="11" t="str">
        <f t="shared" si="446"/>
        <v/>
      </c>
      <c r="AX1280" s="11" t="str">
        <f t="shared" si="447"/>
        <v/>
      </c>
      <c r="AY1280" s="11" t="str">
        <f t="shared" si="428"/>
        <v/>
      </c>
      <c r="AZ1280" s="11" t="str">
        <f t="shared" si="448"/>
        <v/>
      </c>
      <c r="BA1280" s="11" t="str">
        <f t="shared" si="430"/>
        <v/>
      </c>
      <c r="BB1280" s="11" t="str">
        <f>IFERROR(IF(AW1280="","",VLOOKUP(AW1280,SUSS!R:S,2,FALSE)),AY1280*SUSS!$M$2)</f>
        <v/>
      </c>
      <c r="BC1280" s="11" t="str">
        <f t="shared" si="429"/>
        <v/>
      </c>
    </row>
    <row r="1281" spans="29:55" hidden="1"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/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29:55" hidden="1"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/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29:55" hidden="1"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/>
      </c>
      <c r="AU1283" s="11" t="str">
        <f t="shared" si="444"/>
        <v/>
      </c>
      <c r="AV1283" s="11" t="str">
        <f t="shared" si="445"/>
        <v/>
      </c>
      <c r="AW1283" s="11" t="str">
        <f t="shared" si="446"/>
        <v/>
      </c>
      <c r="AX1283" s="11" t="str">
        <f t="shared" si="447"/>
        <v/>
      </c>
      <c r="AY1283" s="11" t="str">
        <f t="shared" si="428"/>
        <v/>
      </c>
      <c r="AZ1283" s="11" t="str">
        <f t="shared" si="448"/>
        <v/>
      </c>
      <c r="BA1283" s="11" t="str">
        <f t="shared" si="430"/>
        <v/>
      </c>
      <c r="BB1283" s="11" t="str">
        <f>IFERROR(IF(AW1283="","",VLOOKUP(AW1283,SUSS!R:S,2,FALSE)),AY1283*SUSS!$M$2)</f>
        <v/>
      </c>
      <c r="BC1283" s="11" t="str">
        <f t="shared" si="429"/>
        <v/>
      </c>
    </row>
    <row r="1284" spans="29:55" hidden="1"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/>
      </c>
      <c r="AU1284" s="11" t="str">
        <f t="shared" si="444"/>
        <v/>
      </c>
      <c r="AV1284" s="11" t="str">
        <f t="shared" si="445"/>
        <v/>
      </c>
      <c r="AW1284" s="11" t="str">
        <f t="shared" si="446"/>
        <v/>
      </c>
      <c r="AX1284" s="11" t="str">
        <f t="shared" si="447"/>
        <v/>
      </c>
      <c r="AY1284" s="11" t="str">
        <f t="shared" ref="AY1284:AY1347" si="449">VLOOKUP(AX1284,AO:AP,2,FALSE)</f>
        <v/>
      </c>
      <c r="AZ1284" s="11" t="str">
        <f t="shared" si="448"/>
        <v/>
      </c>
      <c r="BA1284" s="11" t="str">
        <f t="shared" si="430"/>
        <v/>
      </c>
      <c r="BB1284" s="11" t="str">
        <f>IFERROR(IF(AW1284="","",VLOOKUP(AW1284,SUSS!R:S,2,FALSE)),AY1284*SUSS!$M$2)</f>
        <v/>
      </c>
      <c r="BC1284" s="11" t="str">
        <f t="shared" si="429"/>
        <v/>
      </c>
    </row>
    <row r="1285" spans="29:55" hidden="1"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/>
      </c>
      <c r="AU1285" s="11" t="str">
        <f t="shared" si="444"/>
        <v/>
      </c>
      <c r="AV1285" s="11" t="str">
        <f t="shared" si="445"/>
        <v/>
      </c>
      <c r="AW1285" s="11" t="str">
        <f t="shared" si="446"/>
        <v/>
      </c>
      <c r="AX1285" s="11" t="str">
        <f t="shared" si="447"/>
        <v/>
      </c>
      <c r="AY1285" s="11" t="str">
        <f t="shared" si="449"/>
        <v/>
      </c>
      <c r="AZ1285" s="11" t="str">
        <f t="shared" si="448"/>
        <v/>
      </c>
      <c r="BA1285" s="11" t="str">
        <f t="shared" si="430"/>
        <v/>
      </c>
      <c r="BB1285" s="11" t="str">
        <f>IFERROR(IF(AW1285="","",VLOOKUP(AW1285,SUSS!R:S,2,FALSE)),AY1285*SUSS!$M$2)</f>
        <v/>
      </c>
      <c r="BC1285" s="11" t="str">
        <f t="shared" ref="BC1285:BC1348" si="450">IFERROR(IF(BB1285&lt;&gt;"",AZ1285*BB1285,""),"VER")</f>
        <v/>
      </c>
    </row>
    <row r="1286" spans="29:55" hidden="1"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/>
      </c>
      <c r="AU1286" s="11" t="str">
        <f t="shared" si="444"/>
        <v/>
      </c>
      <c r="AV1286" s="11" t="str">
        <f t="shared" si="445"/>
        <v/>
      </c>
      <c r="AW1286" s="11" t="str">
        <f t="shared" si="446"/>
        <v/>
      </c>
      <c r="AX1286" s="11" t="str">
        <f t="shared" si="447"/>
        <v/>
      </c>
      <c r="AY1286" s="11" t="str">
        <f t="shared" si="449"/>
        <v/>
      </c>
      <c r="AZ1286" s="11" t="str">
        <f t="shared" si="448"/>
        <v/>
      </c>
      <c r="BA1286" s="11" t="str">
        <f t="shared" si="430"/>
        <v/>
      </c>
      <c r="BB1286" s="11" t="str">
        <f>IFERROR(IF(AW1286="","",VLOOKUP(AW1286,SUSS!R:S,2,FALSE)),AY1286*SUSS!$M$2)</f>
        <v/>
      </c>
      <c r="BC1286" s="11" t="str">
        <f t="shared" si="450"/>
        <v/>
      </c>
    </row>
    <row r="1287" spans="29:55" hidden="1"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/>
      </c>
      <c r="AU1287" s="11" t="str">
        <f t="shared" si="444"/>
        <v/>
      </c>
      <c r="AV1287" s="11" t="str">
        <f t="shared" si="445"/>
        <v/>
      </c>
      <c r="AW1287" s="11" t="str">
        <f t="shared" si="446"/>
        <v/>
      </c>
      <c r="AX1287" s="11" t="str">
        <f t="shared" si="447"/>
        <v/>
      </c>
      <c r="AY1287" s="11" t="str">
        <f t="shared" si="449"/>
        <v/>
      </c>
      <c r="AZ1287" s="11" t="str">
        <f t="shared" si="448"/>
        <v/>
      </c>
      <c r="BA1287" s="11" t="str">
        <f t="shared" si="430"/>
        <v/>
      </c>
      <c r="BB1287" s="11" t="str">
        <f>IFERROR(IF(AW1287="","",VLOOKUP(AW1287,SUSS!R:S,2,FALSE)),AY1287*SUSS!$M$2)</f>
        <v/>
      </c>
      <c r="BC1287" s="11" t="str">
        <f t="shared" si="450"/>
        <v/>
      </c>
    </row>
    <row r="1288" spans="29:55" hidden="1"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/>
      </c>
      <c r="AU1288" s="11" t="str">
        <f t="shared" si="444"/>
        <v/>
      </c>
      <c r="AV1288" s="11" t="str">
        <f t="shared" si="445"/>
        <v/>
      </c>
      <c r="AW1288" s="11" t="str">
        <f t="shared" si="446"/>
        <v/>
      </c>
      <c r="AX1288" s="11" t="str">
        <f t="shared" si="447"/>
        <v/>
      </c>
      <c r="AY1288" s="11" t="str">
        <f t="shared" si="449"/>
        <v/>
      </c>
      <c r="AZ1288" s="11" t="str">
        <f t="shared" si="448"/>
        <v/>
      </c>
      <c r="BA1288" s="11" t="str">
        <f t="shared" ref="BA1288:BA1351" si="451">AT1288&amp;" "&amp;AU1288</f>
        <v/>
      </c>
      <c r="BB1288" s="11" t="str">
        <f>IFERROR(IF(AW1288="","",VLOOKUP(AW1288,SUSS!R:S,2,FALSE)),AY1288*SUSS!$M$2)</f>
        <v/>
      </c>
      <c r="BC1288" s="11" t="str">
        <f t="shared" si="450"/>
        <v/>
      </c>
    </row>
    <row r="1289" spans="29:55" hidden="1"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/>
      </c>
      <c r="AU1289" s="11" t="str">
        <f t="shared" si="444"/>
        <v/>
      </c>
      <c r="AV1289" s="11" t="str">
        <f t="shared" si="445"/>
        <v/>
      </c>
      <c r="AW1289" s="11" t="str">
        <f t="shared" si="446"/>
        <v/>
      </c>
      <c r="AX1289" s="11" t="str">
        <f t="shared" si="447"/>
        <v/>
      </c>
      <c r="AY1289" s="11" t="str">
        <f t="shared" si="449"/>
        <v/>
      </c>
      <c r="AZ1289" s="11" t="str">
        <f t="shared" si="448"/>
        <v/>
      </c>
      <c r="BA1289" s="11" t="str">
        <f t="shared" si="451"/>
        <v/>
      </c>
      <c r="BB1289" s="11" t="str">
        <f>IFERROR(IF(AW1289="","",VLOOKUP(AW1289,SUSS!R:S,2,FALSE)),AY1289*SUSS!$M$2)</f>
        <v/>
      </c>
      <c r="BC1289" s="11" t="str">
        <f t="shared" si="450"/>
        <v/>
      </c>
    </row>
    <row r="1290" spans="29:55" hidden="1"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/>
      </c>
      <c r="AU1290" s="11" t="str">
        <f t="shared" si="444"/>
        <v/>
      </c>
      <c r="AV1290" s="11" t="str">
        <f t="shared" si="445"/>
        <v/>
      </c>
      <c r="AW1290" s="11" t="str">
        <f t="shared" si="446"/>
        <v/>
      </c>
      <c r="AX1290" s="11" t="str">
        <f t="shared" si="447"/>
        <v/>
      </c>
      <c r="AY1290" s="11" t="str">
        <f t="shared" si="449"/>
        <v/>
      </c>
      <c r="AZ1290" s="11" t="str">
        <f t="shared" si="448"/>
        <v/>
      </c>
      <c r="BA1290" s="11" t="str">
        <f t="shared" si="451"/>
        <v/>
      </c>
      <c r="BB1290" s="11" t="str">
        <f>IFERROR(IF(AW1290="","",VLOOKUP(AW1290,SUSS!R:S,2,FALSE)),AY1290*SUSS!$M$2)</f>
        <v/>
      </c>
      <c r="BC1290" s="11" t="str">
        <f t="shared" si="450"/>
        <v/>
      </c>
    </row>
    <row r="1291" spans="29:55" hidden="1"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/>
      </c>
      <c r="AU1291" s="11" t="str">
        <f t="shared" si="444"/>
        <v/>
      </c>
      <c r="AV1291" s="11" t="str">
        <f t="shared" si="445"/>
        <v/>
      </c>
      <c r="AW1291" s="11" t="str">
        <f t="shared" si="446"/>
        <v/>
      </c>
      <c r="AX1291" s="11" t="str">
        <f t="shared" si="447"/>
        <v/>
      </c>
      <c r="AY1291" s="11" t="str">
        <f t="shared" si="449"/>
        <v/>
      </c>
      <c r="AZ1291" s="11" t="str">
        <f t="shared" si="448"/>
        <v/>
      </c>
      <c r="BA1291" s="11" t="str">
        <f t="shared" si="451"/>
        <v/>
      </c>
      <c r="BB1291" s="11" t="str">
        <f>IFERROR(IF(AW1291="","",VLOOKUP(AW1291,SUSS!R:S,2,FALSE)),AY1291*SUSS!$M$2)</f>
        <v/>
      </c>
      <c r="BC1291" s="11" t="str">
        <f t="shared" si="450"/>
        <v/>
      </c>
    </row>
    <row r="1292" spans="29:55" hidden="1"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/>
      </c>
      <c r="AU1292" s="11" t="str">
        <f t="shared" si="444"/>
        <v/>
      </c>
      <c r="AV1292" s="11" t="str">
        <f t="shared" si="445"/>
        <v/>
      </c>
      <c r="AW1292" s="11" t="str">
        <f t="shared" si="446"/>
        <v/>
      </c>
      <c r="AX1292" s="11" t="str">
        <f t="shared" si="447"/>
        <v/>
      </c>
      <c r="AY1292" s="11" t="str">
        <f t="shared" si="449"/>
        <v/>
      </c>
      <c r="AZ1292" s="11" t="str">
        <f t="shared" si="448"/>
        <v/>
      </c>
      <c r="BA1292" s="11" t="str">
        <f t="shared" si="451"/>
        <v/>
      </c>
      <c r="BB1292" s="11" t="str">
        <f>IFERROR(IF(AW1292="","",VLOOKUP(AW1292,SUSS!R:S,2,FALSE)),AY1292*SUSS!$M$2)</f>
        <v/>
      </c>
      <c r="BC1292" s="11" t="str">
        <f t="shared" si="450"/>
        <v/>
      </c>
    </row>
    <row r="1293" spans="29:55" hidden="1"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/>
      </c>
      <c r="AU1293" s="11" t="str">
        <f t="shared" si="444"/>
        <v/>
      </c>
      <c r="AV1293" s="11" t="str">
        <f t="shared" si="445"/>
        <v/>
      </c>
      <c r="AW1293" s="11" t="str">
        <f t="shared" si="446"/>
        <v/>
      </c>
      <c r="AX1293" s="11" t="str">
        <f t="shared" si="447"/>
        <v/>
      </c>
      <c r="AY1293" s="11" t="str">
        <f t="shared" si="449"/>
        <v/>
      </c>
      <c r="AZ1293" s="11" t="str">
        <f t="shared" si="448"/>
        <v/>
      </c>
      <c r="BA1293" s="11" t="str">
        <f t="shared" si="451"/>
        <v/>
      </c>
      <c r="BB1293" s="11" t="str">
        <f>IFERROR(IF(AW1293="","",VLOOKUP(AW1293,SUSS!R:S,2,FALSE)),AY1293*SUSS!$M$2)</f>
        <v/>
      </c>
      <c r="BC1293" s="11" t="str">
        <f t="shared" si="450"/>
        <v/>
      </c>
    </row>
    <row r="1294" spans="29:55" hidden="1"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/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29:55" hidden="1"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/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29:55" hidden="1"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/>
      </c>
      <c r="AU1296" s="11" t="str">
        <f t="shared" si="444"/>
        <v/>
      </c>
      <c r="AV1296" s="11" t="str">
        <f t="shared" si="445"/>
        <v/>
      </c>
      <c r="AW1296" s="11" t="str">
        <f t="shared" si="446"/>
        <v/>
      </c>
      <c r="AX1296" s="11" t="str">
        <f t="shared" si="447"/>
        <v/>
      </c>
      <c r="AY1296" s="11" t="str">
        <f t="shared" si="449"/>
        <v/>
      </c>
      <c r="AZ1296" s="11" t="str">
        <f t="shared" si="448"/>
        <v/>
      </c>
      <c r="BA1296" s="11" t="str">
        <f t="shared" si="451"/>
        <v/>
      </c>
      <c r="BB1296" s="11" t="str">
        <f>IFERROR(IF(AW1296="","",VLOOKUP(AW1296,SUSS!R:S,2,FALSE)),AY1296*SUSS!$M$2)</f>
        <v/>
      </c>
      <c r="BC1296" s="11" t="str">
        <f t="shared" si="450"/>
        <v/>
      </c>
    </row>
    <row r="1297" spans="29:55" hidden="1"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/>
      </c>
      <c r="AU1297" s="11" t="str">
        <f t="shared" si="444"/>
        <v/>
      </c>
      <c r="AV1297" s="11" t="str">
        <f t="shared" si="445"/>
        <v/>
      </c>
      <c r="AW1297" s="11" t="str">
        <f t="shared" si="446"/>
        <v/>
      </c>
      <c r="AX1297" s="11" t="str">
        <f t="shared" si="447"/>
        <v/>
      </c>
      <c r="AY1297" s="11" t="str">
        <f t="shared" si="449"/>
        <v/>
      </c>
      <c r="AZ1297" s="11" t="str">
        <f t="shared" si="448"/>
        <v/>
      </c>
      <c r="BA1297" s="11" t="str">
        <f t="shared" si="451"/>
        <v/>
      </c>
      <c r="BB1297" s="11" t="str">
        <f>IFERROR(IF(AW1297="","",VLOOKUP(AW1297,SUSS!R:S,2,FALSE)),AY1297*SUSS!$M$2)</f>
        <v/>
      </c>
      <c r="BC1297" s="11" t="str">
        <f t="shared" si="450"/>
        <v/>
      </c>
    </row>
    <row r="1298" spans="29:55" hidden="1"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/>
      </c>
      <c r="AU1298" s="11" t="str">
        <f t="shared" si="444"/>
        <v/>
      </c>
      <c r="AV1298" s="11" t="str">
        <f t="shared" si="445"/>
        <v/>
      </c>
      <c r="AW1298" s="11" t="str">
        <f t="shared" si="446"/>
        <v/>
      </c>
      <c r="AX1298" s="11" t="str">
        <f t="shared" si="447"/>
        <v/>
      </c>
      <c r="AY1298" s="11" t="str">
        <f t="shared" si="449"/>
        <v/>
      </c>
      <c r="AZ1298" s="11" t="str">
        <f t="shared" si="448"/>
        <v/>
      </c>
      <c r="BA1298" s="11" t="str">
        <f t="shared" si="451"/>
        <v/>
      </c>
      <c r="BB1298" s="11" t="str">
        <f>IFERROR(IF(AW1298="","",VLOOKUP(AW1298,SUSS!R:S,2,FALSE)),AY1298*SUSS!$M$2)</f>
        <v/>
      </c>
      <c r="BC1298" s="11" t="str">
        <f t="shared" si="450"/>
        <v/>
      </c>
    </row>
    <row r="1299" spans="29:55" hidden="1"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/>
      </c>
      <c r="AU1299" s="11" t="str">
        <f t="shared" si="444"/>
        <v/>
      </c>
      <c r="AV1299" s="11" t="str">
        <f t="shared" si="445"/>
        <v/>
      </c>
      <c r="AW1299" s="11" t="str">
        <f t="shared" si="446"/>
        <v/>
      </c>
      <c r="AX1299" s="11" t="str">
        <f t="shared" si="447"/>
        <v/>
      </c>
      <c r="AY1299" s="11" t="str">
        <f t="shared" si="449"/>
        <v/>
      </c>
      <c r="AZ1299" s="11" t="str">
        <f t="shared" si="448"/>
        <v/>
      </c>
      <c r="BA1299" s="11" t="str">
        <f t="shared" si="451"/>
        <v/>
      </c>
      <c r="BB1299" s="11" t="str">
        <f>IFERROR(IF(AW1299="","",VLOOKUP(AW1299,SUSS!R:S,2,FALSE)),AY1299*SUSS!$M$2)</f>
        <v/>
      </c>
      <c r="BC1299" s="11" t="str">
        <f t="shared" si="450"/>
        <v/>
      </c>
    </row>
    <row r="1300" spans="29:55" hidden="1"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/>
      </c>
      <c r="AU1300" s="11" t="str">
        <f t="shared" si="444"/>
        <v/>
      </c>
      <c r="AV1300" s="11" t="str">
        <f t="shared" si="445"/>
        <v/>
      </c>
      <c r="AW1300" s="11" t="str">
        <f t="shared" si="446"/>
        <v/>
      </c>
      <c r="AX1300" s="11" t="str">
        <f t="shared" si="447"/>
        <v/>
      </c>
      <c r="AY1300" s="11" t="str">
        <f t="shared" si="449"/>
        <v/>
      </c>
      <c r="AZ1300" s="11" t="str">
        <f t="shared" si="448"/>
        <v/>
      </c>
      <c r="BA1300" s="11" t="str">
        <f t="shared" si="451"/>
        <v/>
      </c>
      <c r="BB1300" s="11" t="str">
        <f>IFERROR(IF(AW1300="","",VLOOKUP(AW1300,SUSS!R:S,2,FALSE)),AY1300*SUSS!$M$2)</f>
        <v/>
      </c>
      <c r="BC1300" s="11" t="str">
        <f t="shared" si="450"/>
        <v/>
      </c>
    </row>
    <row r="1301" spans="29:55" hidden="1"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/>
      </c>
      <c r="AU1301" s="11" t="str">
        <f t="shared" si="444"/>
        <v/>
      </c>
      <c r="AV1301" s="11" t="str">
        <f t="shared" si="445"/>
        <v/>
      </c>
      <c r="AW1301" s="11" t="str">
        <f t="shared" si="446"/>
        <v/>
      </c>
      <c r="AX1301" s="11" t="str">
        <f t="shared" si="447"/>
        <v/>
      </c>
      <c r="AY1301" s="11" t="str">
        <f t="shared" si="449"/>
        <v/>
      </c>
      <c r="AZ1301" s="11" t="str">
        <f t="shared" si="448"/>
        <v/>
      </c>
      <c r="BA1301" s="11" t="str">
        <f t="shared" si="451"/>
        <v/>
      </c>
      <c r="BB1301" s="11" t="str">
        <f>IFERROR(IF(AW1301="","",VLOOKUP(AW1301,SUSS!R:S,2,FALSE)),AY1301*SUSS!$M$2)</f>
        <v/>
      </c>
      <c r="BC1301" s="11" t="str">
        <f t="shared" si="450"/>
        <v/>
      </c>
    </row>
    <row r="1302" spans="29:55" hidden="1"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/>
      </c>
      <c r="AU1302" s="11" t="str">
        <f t="shared" si="444"/>
        <v/>
      </c>
      <c r="AV1302" s="11" t="str">
        <f t="shared" si="445"/>
        <v/>
      </c>
      <c r="AW1302" s="11" t="str">
        <f t="shared" si="446"/>
        <v/>
      </c>
      <c r="AX1302" s="11" t="str">
        <f t="shared" si="447"/>
        <v/>
      </c>
      <c r="AY1302" s="11" t="str">
        <f t="shared" si="449"/>
        <v/>
      </c>
      <c r="AZ1302" s="11" t="str">
        <f t="shared" si="448"/>
        <v/>
      </c>
      <c r="BA1302" s="11" t="str">
        <f t="shared" si="451"/>
        <v/>
      </c>
      <c r="BB1302" s="11" t="str">
        <f>IFERROR(IF(AW1302="","",VLOOKUP(AW1302,SUSS!R:S,2,FALSE)),AY1302*SUSS!$M$2)</f>
        <v/>
      </c>
      <c r="BC1302" s="11" t="str">
        <f t="shared" si="450"/>
        <v/>
      </c>
    </row>
    <row r="1303" spans="29:55" hidden="1"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/>
      </c>
      <c r="AU1303" s="11" t="str">
        <f t="shared" si="444"/>
        <v/>
      </c>
      <c r="AV1303" s="11" t="str">
        <f t="shared" si="445"/>
        <v/>
      </c>
      <c r="AW1303" s="11" t="str">
        <f t="shared" si="446"/>
        <v/>
      </c>
      <c r="AX1303" s="11" t="str">
        <f t="shared" si="447"/>
        <v/>
      </c>
      <c r="AY1303" s="11" t="str">
        <f t="shared" si="449"/>
        <v/>
      </c>
      <c r="AZ1303" s="11" t="str">
        <f t="shared" si="448"/>
        <v/>
      </c>
      <c r="BA1303" s="11" t="str">
        <f t="shared" si="451"/>
        <v/>
      </c>
      <c r="BB1303" s="11" t="str">
        <f>IFERROR(IF(AW1303="","",VLOOKUP(AW1303,SUSS!R:S,2,FALSE)),AY1303*SUSS!$M$2)</f>
        <v/>
      </c>
      <c r="BC1303" s="11" t="str">
        <f t="shared" si="450"/>
        <v/>
      </c>
    </row>
    <row r="1304" spans="29:55" hidden="1"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/>
      </c>
      <c r="AU1304" s="11" t="str">
        <f t="shared" si="444"/>
        <v/>
      </c>
      <c r="AV1304" s="11" t="str">
        <f t="shared" si="445"/>
        <v/>
      </c>
      <c r="AW1304" s="11" t="str">
        <f t="shared" si="446"/>
        <v/>
      </c>
      <c r="AX1304" s="11" t="str">
        <f t="shared" si="447"/>
        <v/>
      </c>
      <c r="AY1304" s="11" t="str">
        <f t="shared" si="449"/>
        <v/>
      </c>
      <c r="AZ1304" s="11" t="str">
        <f t="shared" si="448"/>
        <v/>
      </c>
      <c r="BA1304" s="11" t="str">
        <f t="shared" si="451"/>
        <v/>
      </c>
      <c r="BB1304" s="11" t="str">
        <f>IFERROR(IF(AW1304="","",VLOOKUP(AW1304,SUSS!R:S,2,FALSE)),AY1304*SUSS!$M$2)</f>
        <v/>
      </c>
      <c r="BC1304" s="11" t="str">
        <f t="shared" si="450"/>
        <v/>
      </c>
    </row>
    <row r="1305" spans="29:55" hidden="1"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/>
      </c>
      <c r="AU1305" s="11" t="str">
        <f t="shared" si="444"/>
        <v/>
      </c>
      <c r="AV1305" s="11" t="str">
        <f t="shared" si="445"/>
        <v/>
      </c>
      <c r="AW1305" s="11" t="str">
        <f t="shared" si="446"/>
        <v/>
      </c>
      <c r="AX1305" s="11" t="str">
        <f t="shared" si="447"/>
        <v/>
      </c>
      <c r="AY1305" s="11" t="str">
        <f t="shared" si="449"/>
        <v/>
      </c>
      <c r="AZ1305" s="11" t="str">
        <f t="shared" si="448"/>
        <v/>
      </c>
      <c r="BA1305" s="11" t="str">
        <f t="shared" si="451"/>
        <v/>
      </c>
      <c r="BB1305" s="11" t="str">
        <f>IFERROR(IF(AW1305="","",VLOOKUP(AW1305,SUSS!R:S,2,FALSE)),AY1305*SUSS!$M$2)</f>
        <v/>
      </c>
      <c r="BC1305" s="11" t="str">
        <f t="shared" si="450"/>
        <v/>
      </c>
    </row>
    <row r="1306" spans="29:55" hidden="1"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/>
      </c>
      <c r="AU1306" s="11" t="str">
        <f t="shared" si="444"/>
        <v/>
      </c>
      <c r="AV1306" s="11" t="str">
        <f t="shared" si="445"/>
        <v/>
      </c>
      <c r="AW1306" s="11" t="str">
        <f t="shared" si="446"/>
        <v/>
      </c>
      <c r="AX1306" s="11" t="str">
        <f t="shared" si="447"/>
        <v/>
      </c>
      <c r="AY1306" s="11" t="str">
        <f t="shared" si="449"/>
        <v/>
      </c>
      <c r="AZ1306" s="11" t="str">
        <f t="shared" si="448"/>
        <v/>
      </c>
      <c r="BA1306" s="11" t="str">
        <f t="shared" si="451"/>
        <v/>
      </c>
      <c r="BB1306" s="11" t="str">
        <f>IFERROR(IF(AW1306="","",VLOOKUP(AW1306,SUSS!R:S,2,FALSE)),AY1306*SUSS!$M$2)</f>
        <v/>
      </c>
      <c r="BC1306" s="11" t="str">
        <f t="shared" si="450"/>
        <v/>
      </c>
    </row>
    <row r="1307" spans="29:55" hidden="1"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/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29:55" hidden="1"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/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29:55" hidden="1"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/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29:55" hidden="1"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/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29:55" hidden="1"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/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29:55" hidden="1"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/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29:55" hidden="1"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/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29:55" hidden="1"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/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29:55" hidden="1"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/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29:55" hidden="1"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/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29:55" hidden="1"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/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29:55" hidden="1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/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29:55" hidden="1"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/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29:55" hidden="1"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/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29:55" hidden="1"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/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29:55" hidden="1"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/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29:55" hidden="1"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/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29:55" hidden="1"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/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29:55" hidden="1"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/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29:55" hidden="1"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/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29:55" hidden="1"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/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29:55" hidden="1"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/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29:55" hidden="1"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/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29:55" hidden="1"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/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29:55" hidden="1"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/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29:55" hidden="1"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/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29:55" hidden="1"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/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29:55" hidden="1"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/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29:55" hidden="1"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/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29:55" hidden="1"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/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29:55" hidden="1"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/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29:55" hidden="1"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/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29:55" hidden="1"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/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29:55" hidden="1"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/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29:55" hidden="1"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/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29:55" hidden="1"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/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29:55" hidden="1"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/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29:55" hidden="1"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/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29:55" hidden="1"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/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29:55" hidden="1"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/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29:55" hidden="1"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/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29:55" hidden="1"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/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29:55" hidden="1"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/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29:55" hidden="1"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/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29:55" hidden="1"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/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29:55" hidden="1"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/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29:55" hidden="1"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/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29:55" hidden="1"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/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29:55" hidden="1"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/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29:55" hidden="1"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/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29:55" hidden="1"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/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29:55" hidden="1"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/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29:55" hidden="1"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/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29:55" hidden="1"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/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29:55" hidden="1"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/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29:55" hidden="1"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/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29:55" hidden="1"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/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29:55" hidden="1"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/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29:55" hidden="1"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/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29:55" hidden="1"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/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29:55" hidden="1"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/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29:55" hidden="1"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/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29:55" hidden="1"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/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29:55" hidden="1"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/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29:55" hidden="1"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/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29:55" hidden="1"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/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29:55" hidden="1"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/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29:55" hidden="1"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/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29:55" hidden="1"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/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29:55" hidden="1"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/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29:55" hidden="1"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/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29:55" hidden="1"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/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29:55" hidden="1"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/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29:55" hidden="1"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/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29:55" hidden="1"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/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29:55" hidden="1"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/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29:55" hidden="1"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/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29:55" hidden="1"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/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29:55" hidden="1"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/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29:55" hidden="1"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/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29:55" hidden="1"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/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29:55" hidden="1"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/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29:55" hidden="1"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/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29:55" hidden="1"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/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29:55" hidden="1"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/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29:55" hidden="1"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/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29:55" hidden="1"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/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29:55" hidden="1"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/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29:55" hidden="1"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/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29:55" hidden="1"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/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29:55" hidden="1"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/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29:55" hidden="1"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/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29:55" hidden="1"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/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29:55" hidden="1"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/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29:55" hidden="1"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/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29:55" hidden="1"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/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29:55" hidden="1"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/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29:55" hidden="1"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/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29:55" hidden="1"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/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29:55" hidden="1"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/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29:55" hidden="1"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/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29:55" hidden="1"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/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29:55" hidden="1"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/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29:55" hidden="1"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/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29:55" hidden="1"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/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29:55" hidden="1"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/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29:55" hidden="1"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/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29:55" hidden="1"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/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29:55" hidden="1"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/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29:55" hidden="1"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/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29:55" hidden="1"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/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29:55" hidden="1"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/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29:55" hidden="1"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/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29:55" hidden="1"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/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29:55" hidden="1"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/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29:55" hidden="1"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/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29:55" hidden="1"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/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29:55" hidden="1"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/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29:55" hidden="1"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/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29:55" hidden="1"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/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29:55" hidden="1"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/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29:55" hidden="1"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/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29:55" hidden="1"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/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29:55" hidden="1"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/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29:55" hidden="1"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/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29:55" hidden="1"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/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29:55" hidden="1"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/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29:55" hidden="1"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/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29:55" hidden="1"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/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29:55" hidden="1"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/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29:55" hidden="1"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/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29:55" hidden="1"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/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29:55" hidden="1"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/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29:55" hidden="1"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/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29:55" hidden="1"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/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29:55" hidden="1"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/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29:55" hidden="1"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/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29:55" hidden="1"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/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29:55" hidden="1"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/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29:55" hidden="1"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/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29:55" hidden="1"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/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29:55" hidden="1"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/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29:55" hidden="1"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/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29:55" hidden="1"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/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29:55" hidden="1"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/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29:55" hidden="1"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/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29:55" hidden="1"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/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29:55" hidden="1"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/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29:55" hidden="1"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/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29:55" hidden="1"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/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29:55" hidden="1"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/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29:55" hidden="1"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/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29:55" hidden="1"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/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29:55" hidden="1"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/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29:55" hidden="1"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/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29:55" hidden="1"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/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29:55" hidden="1"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/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29:55" hidden="1"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/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29:55" hidden="1"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/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29:55" hidden="1"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/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29:55" hidden="1"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/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29:55" hidden="1"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/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29:55" hidden="1"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/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29:55" hidden="1"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/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29:55" hidden="1"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/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29:55" hidden="1"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/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29:55" hidden="1"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/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29:55" hidden="1"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/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29:55" hidden="1"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/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29:55" hidden="1"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/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29:55" hidden="1"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/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29:55" hidden="1"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/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29:55" hidden="1"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/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29:55" hidden="1"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/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29:55" hidden="1"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/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29:55" hidden="1"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/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29:55" hidden="1"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/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29:55" hidden="1"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/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29:55" hidden="1"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/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29:55" hidden="1"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/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29:55" hidden="1"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/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29:55" hidden="1"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/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29:55" hidden="1"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/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29:55" hidden="1"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/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29:55" hidden="1"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/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29:55" hidden="1"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/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29:55" hidden="1"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/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29:55" hidden="1"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/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29:55" hidden="1"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/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29:55" hidden="1"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/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29:55" hidden="1"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/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29:55" hidden="1"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/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29:55" hidden="1"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/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29:55" hidden="1"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/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29:55" hidden="1"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/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29:55" hidden="1"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/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29:55" hidden="1"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/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29:55" hidden="1"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/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29:55" hidden="1"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/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29:55" hidden="1"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/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29:55" hidden="1"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/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29:55" hidden="1"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/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29:55" hidden="1"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/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29:55" hidden="1"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/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29:55" hidden="1"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/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29:55" hidden="1"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/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29:55" hidden="1"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/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29:55" hidden="1"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/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29:55" hidden="1"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/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29:55" hidden="1"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/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29:55" hidden="1"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/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29:55" hidden="1"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/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29:55" hidden="1"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/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29:55" hidden="1"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/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29:55" hidden="1"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/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29:55" hidden="1"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/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29:55" hidden="1"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/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29:55" hidden="1"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/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29:55" hidden="1"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/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29:55" hidden="1"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/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29:55" hidden="1"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/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29:55" hidden="1"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/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29:55" hidden="1"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/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29:55" hidden="1"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/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29:55" hidden="1"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/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29:55" hidden="1"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/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29:55" hidden="1"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/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29:55" hidden="1"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/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29:55" hidden="1"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/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29:55" hidden="1"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/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29:55" hidden="1"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/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29:55" hidden="1"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/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29:55" hidden="1"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/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29:55" hidden="1"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/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29:55" hidden="1"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/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29:55" hidden="1"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/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29:55" hidden="1"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/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29:55" hidden="1"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/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29:55" hidden="1"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/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29:55" hidden="1"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/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29:55" hidden="1"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/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29:55" hidden="1"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/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29:55" hidden="1"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/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29:55" hidden="1"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/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29:55" hidden="1"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/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29:55" hidden="1"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/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29:55" hidden="1"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/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29:55" hidden="1"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/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29:55" hidden="1"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/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29:55" hidden="1"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/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29:55" hidden="1"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/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29:55" hidden="1"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/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29:55" hidden="1"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/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29:55" hidden="1"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/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29:55" hidden="1"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/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29:55" hidden="1"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/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29:55" hidden="1"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/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29:55" hidden="1"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/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29:55" hidden="1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/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29:55" hidden="1"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/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29:55" hidden="1"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/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29:55" hidden="1"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/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29:55" hidden="1"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/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29:55" hidden="1"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/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29:55" hidden="1"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/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29:55" hidden="1"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/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29:55" hidden="1"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/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29:55" hidden="1"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/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29:55" hidden="1"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/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29:55" hidden="1"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/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29:55" hidden="1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/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29:55" hidden="1"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/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29:55" hidden="1"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/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29:55" hidden="1"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/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29:55" hidden="1"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/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29:55" hidden="1"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/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29:55" hidden="1"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/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29:55" hidden="1"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/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29:55" hidden="1"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/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29:55" hidden="1"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/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29:55" hidden="1"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/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29:55" hidden="1"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/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29:55" hidden="1"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/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29:55" hidden="1"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/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29:55" hidden="1"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/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29:55" hidden="1"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/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29:55" hidden="1"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/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29:55" hidden="1"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/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29:55" hidden="1"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/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29:55" hidden="1"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/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29:55" hidden="1"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/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29:55" hidden="1"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/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29:55" hidden="1"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/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29:55" hidden="1"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/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29:55" hidden="1"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/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29:55" hidden="1"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/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29:55" hidden="1"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/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29:55" hidden="1"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/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29:55" hidden="1"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/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29:55" hidden="1"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/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29:55" hidden="1"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/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29:55" hidden="1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/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29:55" hidden="1"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/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29:55" hidden="1"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/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29:55" hidden="1"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/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29:55" hidden="1"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/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29:55" hidden="1"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/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29:55" hidden="1"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/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29:55" hidden="1"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/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29:55" hidden="1"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/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29:55" hidden="1"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/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29:55" hidden="1"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/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29:55" hidden="1"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/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29:55" hidden="1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/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29:55" hidden="1"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/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29:55" hidden="1"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/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29:55" hidden="1"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/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29:55" hidden="1"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/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29:55" hidden="1"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/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29:55" hidden="1"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/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29:55" hidden="1"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/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29:55" hidden="1"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/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29:55" hidden="1"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/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29:55" hidden="1"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/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29:55" hidden="1"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/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29:55" hidden="1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/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29:55" hidden="1"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/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29:55" hidden="1"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/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29:55" hidden="1"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/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29:55" hidden="1"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/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29:55" hidden="1"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/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29:55" hidden="1"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/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29:55" hidden="1"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/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29:55" hidden="1"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/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29:55" hidden="1"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/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29:55" hidden="1"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/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29:55" hidden="1"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/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29:55" hidden="1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/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29:55" hidden="1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/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29:55" hidden="1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/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29:55" hidden="1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/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29:55" hidden="1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/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 hidden="1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/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 hidden="1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/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 hidden="1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/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 hidden="1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/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 hidden="1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/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 hidden="1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/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 hidden="1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/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 hidden="1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/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 hidden="1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/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 hidden="1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/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 hidden="1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/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 hidden="1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/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 hidden="1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/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 hidden="1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/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 hidden="1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/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 hidden="1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/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 hidden="1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/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 hidden="1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/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 hidden="1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/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 hidden="1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/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 hidden="1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/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 hidden="1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/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 hidden="1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/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 hidden="1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/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 hidden="1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/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 hidden="1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/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 hidden="1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/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 hidden="1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/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 hidden="1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/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 hidden="1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/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 hidden="1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/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 hidden="1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/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 hidden="1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/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 hidden="1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/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 hidden="1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/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 hidden="1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/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 hidden="1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/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 hidden="1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/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 hidden="1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/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 hidden="1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/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 hidden="1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/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 hidden="1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/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 hidden="1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/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 hidden="1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/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 hidden="1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/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 hidden="1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/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 hidden="1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/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 hidden="1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/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 hidden="1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/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 hidden="1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/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 hidden="1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/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 hidden="1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/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 hidden="1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/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 hidden="1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/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 hidden="1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/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 hidden="1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/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 hidden="1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/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 hidden="1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/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 hidden="1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/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 hidden="1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/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 hidden="1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/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 hidden="1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/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 hidden="1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/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 hidden="1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/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 hidden="1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/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 hidden="1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/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 hidden="1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/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 hidden="1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/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 hidden="1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/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 hidden="1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/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 hidden="1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/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 hidden="1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/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 hidden="1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/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 hidden="1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/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 hidden="1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/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 hidden="1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/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 hidden="1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/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 hidden="1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/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 hidden="1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/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 hidden="1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/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 hidden="1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/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 hidden="1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/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 hidden="1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/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 hidden="1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/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 hidden="1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/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 hidden="1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/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 hidden="1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/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 hidden="1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/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 hidden="1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/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 hidden="1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/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 hidden="1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/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 hidden="1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/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 hidden="1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/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 hidden="1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/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 hidden="1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/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 hidden="1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/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 hidden="1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/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 hidden="1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/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 hidden="1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/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 hidden="1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/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 hidden="1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/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 hidden="1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/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 hidden="1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/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 hidden="1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/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 hidden="1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/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 hidden="1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/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 hidden="1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/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 hidden="1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/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 hidden="1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/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 hidden="1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/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 hidden="1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/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 hidden="1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/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 hidden="1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/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 hidden="1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/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 hidden="1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/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 hidden="1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/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 hidden="1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/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 hidden="1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/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 hidden="1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/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 hidden="1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/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 hidden="1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/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 hidden="1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/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 hidden="1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/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 hidden="1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/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 hidden="1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/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 hidden="1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/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 hidden="1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/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 hidden="1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/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 hidden="1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/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 hidden="1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/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 hidden="1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/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 hidden="1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/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 hidden="1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/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 hidden="1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/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 hidden="1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/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 hidden="1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/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 hidden="1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/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 hidden="1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/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 hidden="1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/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 hidden="1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/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 hidden="1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/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 hidden="1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/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 hidden="1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/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 hidden="1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/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 hidden="1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/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 hidden="1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/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 hidden="1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/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 hidden="1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/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 hidden="1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/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 hidden="1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/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 hidden="1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/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 hidden="1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/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 hidden="1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/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 hidden="1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/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 hidden="1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/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 hidden="1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/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 hidden="1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/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 hidden="1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/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 hidden="1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/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 hidden="1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/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 hidden="1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/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 hidden="1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/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 hidden="1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/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 hidden="1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/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 hidden="1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/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 hidden="1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/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 hidden="1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/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 hidden="1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/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 hidden="1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/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 hidden="1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/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 hidden="1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/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 hidden="1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/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 hidden="1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/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 hidden="1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/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 hidden="1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/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 hidden="1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/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 hidden="1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/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 hidden="1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/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 hidden="1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/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 hidden="1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/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 hidden="1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/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 hidden="1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/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 hidden="1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/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 hidden="1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/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 hidden="1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/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 hidden="1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/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 hidden="1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/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 hidden="1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/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 hidden="1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/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 hidden="1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/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 hidden="1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/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 hidden="1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/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 hidden="1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/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 hidden="1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/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 hidden="1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/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 hidden="1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/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 hidden="1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/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 hidden="1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/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 hidden="1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/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 hidden="1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/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 hidden="1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/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 hidden="1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/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 hidden="1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/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 hidden="1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/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 hidden="1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/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 hidden="1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/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 hidden="1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/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 hidden="1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/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 hidden="1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/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 hidden="1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/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 hidden="1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/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 hidden="1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/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 hidden="1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/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 hidden="1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/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 hidden="1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/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 hidden="1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/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 hidden="1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/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 hidden="1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/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 hidden="1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/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 hidden="1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/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 hidden="1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/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 hidden="1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/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 hidden="1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/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 hidden="1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/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 hidden="1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/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 hidden="1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/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 hidden="1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/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 hidden="1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/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 hidden="1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/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 hidden="1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/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 hidden="1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/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 hidden="1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/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 hidden="1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/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 hidden="1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/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 hidden="1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/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 hidden="1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/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 hidden="1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/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 hidden="1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/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 hidden="1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/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 hidden="1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/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 hidden="1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/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 hidden="1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/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 hidden="1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/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 hidden="1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/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 hidden="1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/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 hidden="1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/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 hidden="1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/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 hidden="1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/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 hidden="1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/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 hidden="1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/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 hidden="1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/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 hidden="1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/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 hidden="1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/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 hidden="1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/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 hidden="1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/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 hidden="1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/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 hidden="1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/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 hidden="1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/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 hidden="1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/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 hidden="1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/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 hidden="1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/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 hidden="1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/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 hidden="1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/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 hidden="1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/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 hidden="1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/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 hidden="1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/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 hidden="1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/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 hidden="1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/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 hidden="1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/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 hidden="1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/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 hidden="1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/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 hidden="1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/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 hidden="1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/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 hidden="1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/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 hidden="1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/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 hidden="1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/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 hidden="1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/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 hidden="1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/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 hidden="1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/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 hidden="1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/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 hidden="1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/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 hidden="1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/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 hidden="1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/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 hidden="1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/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 hidden="1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/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 hidden="1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/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 hidden="1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/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 hidden="1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/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 hidden="1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/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 hidden="1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/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 hidden="1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/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 hidden="1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/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 hidden="1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/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 hidden="1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/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 hidden="1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/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 hidden="1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/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 hidden="1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/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 hidden="1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/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 hidden="1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/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 hidden="1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/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 hidden="1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/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 hidden="1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/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 hidden="1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/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 hidden="1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/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 hidden="1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/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 hidden="1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/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 hidden="1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/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 hidden="1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/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 hidden="1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/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 hidden="1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/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 hidden="1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/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 hidden="1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/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 hidden="1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/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 hidden="1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/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 hidden="1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/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 hidden="1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/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 hidden="1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/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 hidden="1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/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 hidden="1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/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 hidden="1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/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 hidden="1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/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 hidden="1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/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 hidden="1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/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 hidden="1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/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 hidden="1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/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 hidden="1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/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 hidden="1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/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 hidden="1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/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 hidden="1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/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 hidden="1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/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 hidden="1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/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 hidden="1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/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 hidden="1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/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 hidden="1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/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 hidden="1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/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 hidden="1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/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 hidden="1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/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 hidden="1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/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 hidden="1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/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 hidden="1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/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 hidden="1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/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 hidden="1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/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 hidden="1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/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 hidden="1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/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 hidden="1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/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 hidden="1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/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 hidden="1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/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 hidden="1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/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 hidden="1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/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 hidden="1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/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 hidden="1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/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 hidden="1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/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 hidden="1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/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 hidden="1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/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 hidden="1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/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 hidden="1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/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 hidden="1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/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 hidden="1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/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 hidden="1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/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 hidden="1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/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 hidden="1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/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 hidden="1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/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 hidden="1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/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 hidden="1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/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 hidden="1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/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 hidden="1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/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 hidden="1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/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 hidden="1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/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 hidden="1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/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 hidden="1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/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 hidden="1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/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 hidden="1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/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 hidden="1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/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 hidden="1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/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 hidden="1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/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 hidden="1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/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 hidden="1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/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 hidden="1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/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 hidden="1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/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 hidden="1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/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 hidden="1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/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 hidden="1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/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 hidden="1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/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 hidden="1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/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 hidden="1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/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 hidden="1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/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 hidden="1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/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 hidden="1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/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 hidden="1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/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 hidden="1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/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 hidden="1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/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 hidden="1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/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 hidden="1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/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 hidden="1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/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 hidden="1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/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 hidden="1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/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 hidden="1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/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 hidden="1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/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 hidden="1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/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 hidden="1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/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 hidden="1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/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 hidden="1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/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 hidden="1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/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 hidden="1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/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 hidden="1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/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 hidden="1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/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 hidden="1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/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 hidden="1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/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 hidden="1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/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 hidden="1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/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 hidden="1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/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 hidden="1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/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 hidden="1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/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 hidden="1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/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 hidden="1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/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 hidden="1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/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 hidden="1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/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 hidden="1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/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 hidden="1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/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 hidden="1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/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 hidden="1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/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 hidden="1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/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 hidden="1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/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 hidden="1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/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 hidden="1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/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 hidden="1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/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 hidden="1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/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 hidden="1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/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 hidden="1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/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 hidden="1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/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 hidden="1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/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 hidden="1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/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 hidden="1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/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 hidden="1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/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 hidden="1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/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 hidden="1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/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 hidden="1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/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 hidden="1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/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 hidden="1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/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 hidden="1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/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 hidden="1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/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 hidden="1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/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 hidden="1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/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 hidden="1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/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 hidden="1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/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 hidden="1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/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 hidden="1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/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 hidden="1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/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 hidden="1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/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 hidden="1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/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 hidden="1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/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 hidden="1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/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 hidden="1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/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 hidden="1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/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 hidden="1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/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 hidden="1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/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 hidden="1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/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 hidden="1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/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 hidden="1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/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 hidden="1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/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 hidden="1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/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 hidden="1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/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 hidden="1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/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 hidden="1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/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 hidden="1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/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 hidden="1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/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 hidden="1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/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 hidden="1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/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 hidden="1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/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 hidden="1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/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 hidden="1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/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 hidden="1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/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 hidden="1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/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 hidden="1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/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 hidden="1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/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 hidden="1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/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 hidden="1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/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 hidden="1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/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 hidden="1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/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 hidden="1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/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 hidden="1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/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 hidden="1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/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 hidden="1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/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 hidden="1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/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 hidden="1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/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 hidden="1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/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 hidden="1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/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 hidden="1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/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 hidden="1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/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 hidden="1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/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 hidden="1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/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 hidden="1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/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 hidden="1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/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 hidden="1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/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 hidden="1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/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 hidden="1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/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 hidden="1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/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 hidden="1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/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 hidden="1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/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 hidden="1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/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 hidden="1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/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 hidden="1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/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 hidden="1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/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 hidden="1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/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 hidden="1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/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 hidden="1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/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 hidden="1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/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 hidden="1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/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 hidden="1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/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 hidden="1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/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 hidden="1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/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 hidden="1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/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 hidden="1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/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 hidden="1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/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 hidden="1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/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 hidden="1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/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 hidden="1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/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 hidden="1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/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 hidden="1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/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 hidden="1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/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 hidden="1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/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 hidden="1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/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 hidden="1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/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 hidden="1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/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 hidden="1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/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 hidden="1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/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 hidden="1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/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 hidden="1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/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 hidden="1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/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 hidden="1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/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 hidden="1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/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 hidden="1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/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 hidden="1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/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 hidden="1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/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 hidden="1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/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 hidden="1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/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 hidden="1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/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 hidden="1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/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 hidden="1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/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 hidden="1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/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 hidden="1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/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 hidden="1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/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 hidden="1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/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 hidden="1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/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 hidden="1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/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 hidden="1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/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 hidden="1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/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 hidden="1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/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 hidden="1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/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 hidden="1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/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 hidden="1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/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 hidden="1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/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 hidden="1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/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 hidden="1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/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 hidden="1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/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 hidden="1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/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 hidden="1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/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 hidden="1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/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 hidden="1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/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 hidden="1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/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 hidden="1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/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 hidden="1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/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 hidden="1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/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 hidden="1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/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 hidden="1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/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 hidden="1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/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 hidden="1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/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 hidden="1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/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 hidden="1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/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 hidden="1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/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 hidden="1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/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 hidden="1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/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 hidden="1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/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 hidden="1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/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 hidden="1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/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 hidden="1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/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 hidden="1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/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 hidden="1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/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 hidden="1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/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 hidden="1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/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 hidden="1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/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 hidden="1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/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 hidden="1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/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 hidden="1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/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 hidden="1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/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 hidden="1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/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 hidden="1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/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 hidden="1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/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 hidden="1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/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 hidden="1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/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 hidden="1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/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 hidden="1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/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 hidden="1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/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 hidden="1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/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 hidden="1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/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 hidden="1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/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 hidden="1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/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 hidden="1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/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 hidden="1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/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 hidden="1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/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 hidden="1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/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 hidden="1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/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 hidden="1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/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 hidden="1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/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 hidden="1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/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 hidden="1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/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 hidden="1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/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 hidden="1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/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 hidden="1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/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 hidden="1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/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 hidden="1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/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 hidden="1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/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 hidden="1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/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 hidden="1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/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 hidden="1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/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 hidden="1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/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 hidden="1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/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 hidden="1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/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 hidden="1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/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 hidden="1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/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 hidden="1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/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 hidden="1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/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 hidden="1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/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 hidden="1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/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 hidden="1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/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 hidden="1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/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 hidden="1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/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 hidden="1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/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 hidden="1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/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 hidden="1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/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 hidden="1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/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 hidden="1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/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 hidden="1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/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 hidden="1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/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 hidden="1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/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 hidden="1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/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 hidden="1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/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 hidden="1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/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 hidden="1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/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 hidden="1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/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 hidden="1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/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 hidden="1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/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 hidden="1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/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 hidden="1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/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 hidden="1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/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 hidden="1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/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 hidden="1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/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 hidden="1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/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 hidden="1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/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 hidden="1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/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 hidden="1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/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 hidden="1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/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 hidden="1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/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 hidden="1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/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 hidden="1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/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 hidden="1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/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 hidden="1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/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 hidden="1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/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 hidden="1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/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 hidden="1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/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 hidden="1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/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 hidden="1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/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 hidden="1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/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 hidden="1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/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 hidden="1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/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 hidden="1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/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 hidden="1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/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 hidden="1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/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 hidden="1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/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 hidden="1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/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 hidden="1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/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 hidden="1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/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 hidden="1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/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 hidden="1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/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 hidden="1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/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 hidden="1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/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 hidden="1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/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 hidden="1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/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 hidden="1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/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 hidden="1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/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 hidden="1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/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 hidden="1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/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 hidden="1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/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 hidden="1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/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 hidden="1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/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 hidden="1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/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 hidden="1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/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 hidden="1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/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 hidden="1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/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 hidden="1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/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 hidden="1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/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 hidden="1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/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 hidden="1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/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 hidden="1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/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 hidden="1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/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 hidden="1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/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 hidden="1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/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 hidden="1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/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 hidden="1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/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 hidden="1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/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 hidden="1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/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 hidden="1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/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 hidden="1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/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 hidden="1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/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 hidden="1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/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 hidden="1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/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 hidden="1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/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 hidden="1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/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 hidden="1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/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 hidden="1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/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 hidden="1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/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 hidden="1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/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 hidden="1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/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 hidden="1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/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 hidden="1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/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 hidden="1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/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 hidden="1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/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 hidden="1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/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 hidden="1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/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 hidden="1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/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 hidden="1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/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 hidden="1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/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 hidden="1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/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 hidden="1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/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 hidden="1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/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 hidden="1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/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 hidden="1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/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 hidden="1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/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 hidden="1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/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 hidden="1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/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 hidden="1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/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 hidden="1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/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 hidden="1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/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 hidden="1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/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 hidden="1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/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 hidden="1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/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 hidden="1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/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 hidden="1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/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 hidden="1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/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 hidden="1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/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 hidden="1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/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 hidden="1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/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 hidden="1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/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 hidden="1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/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 hidden="1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/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 hidden="1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/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 hidden="1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/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 hidden="1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/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 hidden="1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/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 hidden="1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/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 hidden="1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/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 hidden="1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/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 hidden="1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/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 hidden="1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/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 hidden="1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/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 hidden="1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/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 hidden="1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/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 hidden="1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/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 hidden="1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/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 hidden="1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/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 hidden="1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/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 hidden="1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/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 hidden="1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/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 hidden="1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/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 hidden="1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/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 hidden="1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/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 hidden="1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/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 hidden="1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/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 hidden="1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/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 hidden="1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/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 hidden="1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/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 hidden="1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/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 hidden="1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/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 hidden="1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/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 hidden="1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/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 hidden="1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/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 hidden="1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/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 hidden="1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/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 hidden="1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/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 hidden="1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/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 hidden="1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/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 hidden="1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/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 hidden="1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/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 hidden="1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/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 hidden="1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/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 hidden="1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/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 hidden="1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/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 hidden="1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/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 hidden="1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/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 hidden="1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/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 hidden="1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/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 hidden="1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/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 hidden="1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/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 hidden="1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/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 hidden="1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/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 hidden="1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/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 hidden="1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/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 hidden="1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/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 hidden="1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/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 hidden="1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/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 hidden="1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/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 hidden="1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/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 hidden="1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/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 hidden="1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/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 hidden="1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/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 hidden="1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/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 hidden="1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/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 hidden="1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/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 hidden="1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/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 hidden="1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/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 hidden="1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/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 hidden="1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/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 hidden="1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/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 hidden="1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/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 hidden="1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/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 hidden="1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/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 hidden="1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/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 hidden="1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/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 hidden="1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/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 hidden="1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/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 hidden="1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/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 hidden="1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/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 hidden="1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/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 hidden="1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/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 hidden="1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/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 hidden="1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/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 hidden="1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/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 hidden="1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/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 hidden="1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/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 hidden="1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/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 hidden="1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/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 hidden="1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/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 hidden="1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/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 hidden="1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/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 hidden="1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/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 hidden="1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/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 hidden="1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/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 hidden="1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/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 hidden="1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/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 hidden="1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/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 hidden="1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/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 hidden="1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/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 hidden="1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/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 hidden="1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/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 hidden="1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/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 hidden="1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/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 hidden="1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/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 hidden="1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/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 hidden="1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/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 hidden="1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/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 hidden="1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/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 hidden="1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/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 hidden="1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/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 hidden="1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/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 hidden="1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/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 hidden="1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/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 hidden="1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/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 hidden="1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/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 hidden="1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/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 hidden="1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/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 hidden="1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/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 hidden="1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/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 hidden="1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/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 hidden="1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/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 hidden="1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/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 hidden="1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/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 hidden="1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/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 hidden="1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/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 hidden="1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/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 hidden="1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/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 hidden="1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/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 hidden="1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/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 hidden="1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/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 hidden="1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/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 hidden="1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/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 hidden="1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/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 hidden="1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/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 hidden="1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/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 hidden="1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/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 hidden="1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/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 hidden="1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/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 hidden="1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/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 hidden="1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/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 hidden="1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/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 hidden="1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/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 hidden="1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/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 hidden="1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/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 hidden="1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/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 hidden="1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/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 hidden="1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/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 hidden="1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/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 hidden="1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/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 hidden="1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/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 hidden="1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/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 hidden="1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/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 hidden="1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/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 hidden="1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/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 hidden="1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/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 hidden="1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/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 hidden="1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/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 hidden="1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/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 hidden="1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/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 hidden="1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/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 hidden="1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/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 hidden="1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/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 hidden="1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/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 hidden="1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/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 hidden="1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/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 hidden="1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/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 hidden="1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/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 hidden="1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/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 hidden="1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/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 hidden="1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/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 hidden="1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/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 hidden="1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/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 hidden="1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/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 hidden="1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/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 hidden="1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/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 hidden="1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/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 hidden="1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/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 hidden="1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/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 hidden="1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/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 hidden="1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/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 hidden="1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/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 hidden="1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/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 hidden="1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/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 hidden="1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/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 hidden="1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/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 hidden="1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/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 hidden="1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/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 hidden="1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/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 hidden="1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/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 hidden="1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/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 hidden="1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/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 hidden="1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/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 hidden="1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/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 hidden="1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/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 hidden="1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/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 hidden="1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/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 hidden="1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/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 hidden="1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/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 hidden="1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/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 hidden="1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/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 hidden="1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/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 hidden="1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/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 hidden="1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/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 hidden="1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/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 hidden="1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/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 hidden="1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/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 hidden="1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/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 hidden="1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/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 hidden="1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/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 hidden="1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/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 hidden="1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/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 hidden="1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/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 hidden="1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/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 hidden="1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/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 hidden="1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/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 hidden="1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/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 hidden="1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/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 hidden="1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/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 hidden="1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/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 hidden="1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/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 hidden="1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/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 hidden="1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/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 hidden="1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/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 hidden="1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/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 hidden="1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/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 hidden="1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/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 hidden="1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/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 hidden="1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/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 hidden="1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/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 hidden="1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/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 hidden="1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/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 hidden="1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/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 hidden="1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/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 hidden="1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/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 hidden="1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/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 hidden="1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/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 hidden="1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/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 hidden="1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/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 hidden="1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/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 hidden="1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/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 hidden="1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/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 hidden="1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/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 hidden="1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/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 hidden="1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/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 hidden="1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/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 hidden="1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/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 hidden="1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/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 hidden="1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/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 hidden="1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/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 hidden="1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/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 hidden="1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/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 hidden="1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/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 hidden="1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/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 hidden="1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/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 hidden="1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/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 hidden="1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/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 hidden="1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/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 hidden="1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/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 hidden="1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/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 hidden="1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/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 hidden="1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/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 hidden="1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/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 hidden="1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/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 hidden="1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/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 hidden="1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/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 hidden="1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/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 hidden="1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/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 hidden="1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/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 hidden="1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/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 hidden="1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/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 hidden="1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/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 hidden="1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/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 hidden="1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/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 hidden="1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/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 hidden="1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/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 hidden="1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/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 hidden="1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/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 hidden="1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/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 hidden="1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/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 hidden="1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/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 hidden="1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/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 hidden="1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/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 hidden="1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/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 hidden="1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/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 hidden="1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/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 hidden="1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/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 hidden="1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/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 hidden="1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/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 hidden="1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/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 hidden="1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/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 hidden="1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/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 hidden="1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/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 hidden="1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/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 hidden="1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/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 hidden="1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/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 hidden="1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/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 hidden="1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/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 hidden="1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/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 hidden="1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/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 hidden="1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/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 hidden="1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/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 hidden="1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/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 hidden="1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/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 hidden="1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/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 hidden="1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/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 hidden="1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/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 hidden="1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/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 hidden="1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/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 hidden="1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/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 hidden="1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/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 hidden="1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/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 hidden="1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/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 hidden="1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/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 hidden="1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/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 hidden="1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/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 hidden="1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/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 hidden="1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/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 hidden="1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/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 hidden="1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/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 hidden="1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/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 hidden="1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/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 hidden="1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/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 hidden="1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/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 hidden="1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/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 hidden="1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/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 hidden="1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/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 hidden="1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/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 hidden="1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/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 hidden="1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/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 hidden="1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/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 hidden="1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/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 hidden="1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/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 hidden="1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/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 hidden="1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/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 hidden="1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/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 hidden="1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/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 hidden="1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/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 hidden="1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/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 hidden="1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/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 hidden="1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/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 hidden="1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/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 hidden="1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/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 hidden="1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/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 hidden="1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/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 hidden="1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/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 hidden="1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/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 hidden="1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/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 hidden="1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/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 hidden="1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/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 hidden="1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/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 hidden="1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/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 hidden="1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/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 hidden="1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/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 hidden="1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/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 hidden="1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/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 hidden="1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/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 hidden="1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/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 hidden="1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/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 hidden="1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/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 hidden="1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/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 hidden="1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/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 hidden="1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/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 hidden="1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/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 hidden="1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/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 hidden="1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/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 hidden="1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/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 hidden="1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/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 hidden="1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/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 hidden="1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/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 hidden="1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/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 hidden="1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/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 hidden="1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/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 hidden="1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/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 hidden="1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/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 hidden="1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/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 hidden="1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/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 hidden="1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/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 hidden="1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/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 hidden="1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/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 hidden="1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/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 hidden="1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/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 hidden="1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/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 hidden="1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/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 hidden="1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/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 hidden="1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/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 hidden="1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/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 hidden="1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/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 hidden="1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/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 hidden="1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/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 hidden="1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/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 hidden="1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/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 hidden="1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/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 hidden="1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/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 hidden="1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/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 hidden="1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/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 hidden="1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/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 hidden="1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/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 hidden="1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/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 hidden="1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/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 hidden="1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/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 hidden="1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/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 hidden="1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/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 hidden="1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/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 hidden="1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/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 hidden="1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/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 hidden="1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/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 hidden="1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/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 hidden="1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/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 hidden="1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/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 hidden="1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/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 hidden="1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/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 hidden="1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/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 hidden="1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/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 hidden="1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/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 hidden="1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/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 hidden="1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/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 hidden="1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/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 hidden="1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/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 hidden="1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/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 hidden="1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/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 hidden="1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/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 hidden="1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/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 hidden="1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/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 hidden="1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/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 hidden="1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/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 hidden="1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/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 hidden="1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/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 hidden="1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/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 hidden="1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/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 hidden="1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/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 hidden="1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/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 hidden="1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/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 hidden="1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/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 hidden="1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/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 hidden="1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/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 hidden="1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/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 hidden="1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/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 hidden="1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/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 hidden="1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/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 hidden="1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/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 hidden="1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/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 hidden="1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/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 hidden="1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/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 hidden="1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/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 hidden="1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/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 hidden="1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/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 hidden="1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/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 hidden="1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/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 hidden="1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/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 hidden="1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/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 hidden="1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/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 hidden="1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/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 hidden="1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/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 hidden="1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/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 hidden="1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/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 hidden="1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/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 hidden="1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/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 hidden="1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/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 hidden="1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/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 hidden="1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/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 hidden="1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/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 hidden="1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/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 hidden="1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/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 hidden="1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/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 hidden="1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/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 hidden="1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/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 hidden="1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/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 hidden="1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/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 hidden="1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/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 hidden="1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/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 hidden="1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/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 hidden="1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/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 hidden="1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/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 hidden="1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/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 hidden="1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/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 hidden="1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/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 hidden="1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/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 hidden="1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/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 hidden="1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/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 hidden="1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/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 hidden="1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/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 hidden="1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/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 hidden="1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/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 hidden="1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/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 hidden="1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/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 hidden="1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/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 hidden="1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/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 hidden="1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/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 hidden="1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/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 hidden="1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/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 hidden="1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/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 hidden="1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/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 hidden="1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/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 hidden="1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/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 hidden="1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/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 hidden="1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/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 hidden="1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/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 hidden="1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/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 hidden="1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/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 hidden="1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/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 hidden="1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/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 hidden="1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/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 hidden="1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/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 hidden="1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/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 hidden="1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/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 hidden="1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/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 hidden="1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/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 hidden="1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/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 hidden="1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/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 hidden="1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/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 hidden="1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/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 hidden="1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/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 hidden="1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/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 hidden="1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/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 hidden="1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/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 hidden="1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/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 hidden="1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/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 hidden="1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/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 hidden="1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/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 hidden="1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/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 hidden="1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/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 hidden="1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/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 hidden="1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/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 hidden="1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/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 hidden="1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/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 hidden="1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/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 hidden="1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/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 hidden="1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/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 hidden="1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/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 hidden="1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/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 hidden="1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/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 hidden="1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/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 hidden="1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/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 hidden="1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/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 hidden="1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/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 hidden="1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/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 hidden="1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/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 hidden="1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/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 hidden="1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/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 hidden="1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/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 hidden="1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/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 hidden="1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/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 hidden="1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/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 hidden="1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/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 hidden="1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/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 hidden="1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/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 hidden="1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/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 hidden="1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/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 hidden="1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/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 hidden="1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/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 hidden="1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/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 hidden="1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/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 hidden="1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/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 hidden="1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/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 hidden="1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/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 hidden="1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/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 hidden="1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/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 hidden="1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/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 hidden="1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/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 hidden="1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/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 hidden="1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/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 hidden="1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/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 hidden="1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/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 hidden="1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/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 hidden="1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/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 hidden="1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/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 hidden="1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/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 hidden="1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/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 hidden="1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/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 hidden="1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/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 hidden="1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/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 hidden="1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/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 hidden="1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/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 hidden="1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/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 hidden="1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/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 hidden="1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/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 hidden="1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/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 hidden="1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/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 hidden="1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/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 hidden="1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/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 hidden="1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/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 hidden="1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/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 hidden="1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/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 hidden="1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/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 hidden="1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/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 hidden="1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/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 hidden="1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/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 hidden="1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/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 hidden="1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/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 hidden="1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/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 hidden="1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/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 hidden="1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/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 hidden="1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/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 hidden="1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/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 hidden="1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/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 hidden="1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/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 hidden="1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/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 hidden="1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/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 hidden="1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/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 hidden="1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/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 hidden="1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/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 hidden="1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/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 hidden="1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/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 hidden="1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/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 hidden="1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/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 hidden="1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/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 hidden="1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/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 hidden="1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/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 hidden="1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/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 hidden="1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/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 hidden="1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/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 hidden="1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/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 hidden="1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/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 hidden="1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/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 hidden="1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/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 hidden="1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/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 hidden="1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/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 hidden="1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/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 hidden="1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/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 hidden="1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/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 hidden="1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/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 hidden="1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/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 hidden="1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/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 hidden="1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/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 hidden="1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/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 hidden="1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/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 hidden="1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/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 hidden="1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/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 hidden="1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/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 hidden="1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/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 hidden="1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/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 hidden="1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/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 hidden="1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/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 hidden="1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/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 hidden="1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/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 hidden="1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/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 hidden="1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/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 hidden="1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/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 hidden="1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/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 hidden="1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/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 hidden="1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/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 hidden="1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/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 hidden="1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/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 hidden="1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/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 hidden="1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/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 hidden="1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/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 hidden="1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/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 hidden="1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/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 hidden="1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/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 hidden="1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/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 hidden="1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/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 hidden="1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/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 hidden="1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/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 hidden="1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/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 hidden="1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/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 hidden="1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/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 hidden="1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/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 hidden="1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/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 hidden="1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/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 hidden="1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/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 hidden="1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/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 hidden="1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/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 hidden="1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/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 hidden="1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/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 hidden="1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/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 hidden="1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/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 hidden="1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/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 hidden="1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/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 hidden="1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/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 hidden="1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/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 hidden="1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/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 hidden="1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/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 hidden="1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/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 hidden="1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/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 hidden="1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/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 hidden="1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/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 hidden="1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/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 hidden="1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/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 hidden="1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/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 hidden="1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/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 hidden="1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/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 hidden="1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/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 hidden="1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/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 hidden="1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/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 hidden="1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/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 hidden="1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/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 hidden="1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/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 hidden="1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/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 hidden="1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/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 hidden="1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/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 hidden="1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/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 hidden="1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/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 hidden="1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/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 hidden="1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/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 hidden="1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/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 hidden="1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/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 hidden="1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/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 hidden="1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/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 hidden="1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/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 hidden="1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/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 hidden="1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/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 hidden="1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/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 hidden="1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/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 hidden="1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/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 hidden="1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/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 hidden="1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/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 hidden="1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/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 hidden="1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/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 hidden="1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/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 hidden="1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/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 hidden="1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/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 hidden="1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/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 hidden="1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/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 hidden="1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/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 hidden="1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/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 hidden="1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/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 hidden="1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/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 hidden="1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/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 hidden="1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/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 hidden="1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/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 hidden="1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/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 hidden="1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/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 hidden="1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/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 hidden="1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/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 hidden="1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/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 hidden="1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/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 hidden="1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/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 hidden="1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/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 hidden="1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/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 hidden="1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/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 hidden="1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/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 hidden="1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/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 hidden="1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/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 hidden="1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/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 hidden="1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/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 hidden="1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/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 hidden="1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/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 hidden="1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/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 hidden="1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/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 hidden="1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/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 hidden="1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/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 hidden="1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/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 hidden="1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/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 hidden="1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/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 hidden="1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/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 hidden="1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/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 hidden="1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/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 hidden="1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/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 hidden="1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/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 hidden="1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/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 hidden="1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/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 hidden="1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/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 hidden="1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/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 hidden="1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/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 hidden="1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/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 hidden="1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/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 hidden="1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/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 hidden="1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/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 hidden="1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/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 hidden="1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/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 hidden="1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/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 hidden="1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/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 hidden="1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/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 hidden="1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/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 hidden="1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/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 hidden="1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/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 hidden="1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/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 hidden="1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/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 hidden="1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/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 hidden="1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/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 hidden="1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/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 hidden="1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/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 hidden="1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/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 hidden="1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/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 hidden="1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/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 hidden="1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/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 hidden="1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/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 hidden="1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/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 hidden="1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/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 hidden="1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/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 hidden="1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/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 hidden="1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/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 hidden="1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/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 hidden="1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/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 hidden="1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/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 hidden="1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/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 hidden="1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/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 hidden="1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/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 hidden="1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/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 hidden="1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/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 hidden="1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/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 hidden="1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/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 hidden="1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/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 hidden="1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/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 hidden="1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/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 hidden="1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/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 hidden="1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/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 hidden="1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/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 hidden="1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/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 hidden="1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/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 hidden="1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/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 hidden="1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/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 hidden="1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/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 hidden="1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/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 hidden="1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/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 hidden="1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/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 hidden="1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/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 hidden="1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/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 hidden="1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/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 hidden="1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/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 hidden="1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/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 hidden="1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/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 hidden="1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/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 hidden="1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/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 hidden="1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/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 hidden="1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/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 hidden="1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/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 hidden="1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/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 hidden="1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/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 hidden="1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/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 hidden="1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/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 hidden="1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/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 hidden="1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/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 hidden="1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/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 hidden="1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/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 hidden="1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/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 hidden="1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/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 hidden="1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/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 hidden="1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/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 hidden="1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/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 hidden="1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/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 hidden="1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/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 hidden="1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/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 hidden="1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/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 hidden="1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/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 hidden="1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/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 hidden="1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/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 hidden="1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/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 hidden="1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/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 hidden="1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/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 hidden="1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/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 hidden="1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/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 hidden="1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/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 hidden="1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/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 hidden="1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/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 hidden="1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/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 hidden="1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/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 hidden="1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/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 hidden="1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/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 hidden="1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/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 hidden="1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/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 hidden="1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/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 hidden="1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/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 hidden="1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/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 hidden="1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/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 hidden="1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/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 hidden="1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/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 hidden="1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/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 hidden="1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/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 hidden="1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/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 hidden="1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/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 hidden="1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/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 hidden="1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/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 hidden="1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/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 hidden="1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/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 hidden="1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/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 hidden="1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/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 hidden="1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/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 hidden="1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/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 hidden="1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/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 hidden="1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/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 hidden="1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/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 hidden="1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/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 hidden="1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/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 hidden="1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/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 hidden="1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/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 hidden="1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/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 hidden="1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/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 hidden="1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/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 hidden="1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/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 hidden="1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/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 hidden="1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/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 hidden="1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/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 hidden="1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/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 hidden="1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/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 hidden="1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/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 hidden="1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/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 hidden="1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/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 hidden="1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/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 hidden="1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/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 hidden="1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/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 hidden="1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/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 hidden="1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/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 hidden="1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/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 hidden="1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/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 hidden="1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/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 hidden="1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/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 hidden="1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/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 hidden="1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/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 hidden="1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/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 hidden="1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/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 hidden="1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/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 hidden="1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/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 hidden="1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/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 hidden="1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/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 hidden="1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/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 hidden="1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/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 hidden="1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/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 hidden="1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/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 hidden="1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/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 hidden="1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/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 hidden="1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/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 hidden="1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/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 hidden="1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/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 hidden="1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/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 hidden="1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/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 hidden="1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/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 hidden="1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/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 hidden="1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/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 hidden="1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/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 hidden="1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/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 hidden="1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/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 hidden="1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/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 hidden="1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/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 hidden="1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/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 hidden="1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/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 hidden="1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/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 hidden="1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/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 hidden="1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/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 hidden="1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/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 hidden="1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/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 hidden="1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/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 hidden="1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/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 hidden="1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/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 hidden="1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/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 hidden="1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/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 hidden="1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/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 hidden="1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/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 hidden="1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/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 hidden="1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/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 hidden="1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/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 hidden="1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/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 hidden="1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/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 hidden="1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/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 hidden="1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/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 hidden="1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/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 hidden="1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/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 hidden="1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/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 hidden="1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/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 hidden="1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/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 hidden="1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/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 hidden="1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/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 hidden="1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/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 hidden="1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/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 hidden="1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/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 hidden="1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/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 hidden="1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/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 hidden="1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/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 hidden="1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/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 hidden="1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/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 hidden="1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/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 hidden="1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/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 hidden="1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/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 hidden="1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/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 hidden="1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/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 hidden="1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/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 hidden="1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/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 hidden="1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/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 hidden="1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/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 hidden="1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/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 hidden="1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/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 hidden="1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/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 hidden="1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/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 hidden="1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/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 hidden="1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/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 hidden="1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/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 hidden="1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/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 hidden="1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/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 hidden="1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/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 hidden="1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/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 hidden="1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/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 hidden="1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/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 hidden="1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/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 hidden="1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/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 hidden="1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/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 hidden="1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/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 hidden="1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/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 hidden="1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/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 hidden="1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/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 hidden="1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/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 hidden="1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/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 hidden="1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/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 hidden="1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/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 hidden="1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/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 hidden="1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/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 hidden="1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/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 hidden="1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/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 hidden="1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/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 hidden="1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/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 hidden="1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/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 hidden="1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/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 hidden="1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/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 hidden="1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/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 hidden="1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/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 hidden="1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/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 hidden="1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/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 hidden="1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/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 hidden="1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/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 hidden="1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/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 hidden="1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/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 hidden="1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/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 hidden="1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/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 hidden="1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/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 hidden="1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/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 hidden="1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/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 hidden="1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/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 hidden="1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/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 hidden="1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/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 hidden="1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/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 hidden="1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/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 hidden="1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/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 hidden="1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/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 hidden="1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/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 hidden="1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/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 hidden="1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/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 hidden="1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/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 hidden="1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/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 hidden="1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/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 hidden="1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/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 hidden="1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/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 hidden="1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/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 hidden="1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/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 hidden="1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/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 hidden="1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/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 hidden="1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/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 hidden="1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/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 hidden="1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/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 hidden="1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/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 hidden="1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/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 hidden="1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/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 hidden="1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/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 hidden="1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/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 hidden="1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/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 hidden="1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/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 hidden="1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/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 hidden="1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/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 hidden="1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/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 hidden="1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/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 hidden="1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/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 hidden="1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/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 hidden="1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/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 hidden="1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/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 hidden="1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/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 hidden="1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/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 hidden="1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/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 hidden="1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/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 hidden="1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/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 hidden="1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/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 hidden="1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/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 hidden="1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/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 hidden="1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/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 hidden="1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/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 hidden="1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/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 hidden="1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/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 hidden="1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/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 hidden="1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/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 hidden="1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/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 hidden="1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/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 hidden="1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/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 hidden="1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/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 hidden="1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/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 hidden="1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/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 hidden="1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/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 hidden="1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/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 hidden="1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/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 hidden="1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/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 hidden="1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/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 hidden="1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/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 hidden="1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/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 hidden="1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/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 hidden="1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/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 hidden="1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/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 hidden="1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/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 hidden="1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/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 hidden="1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/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 hidden="1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/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 hidden="1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/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 hidden="1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/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 hidden="1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/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 hidden="1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/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 hidden="1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/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 hidden="1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/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 hidden="1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/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 hidden="1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/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 hidden="1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/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 hidden="1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/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 hidden="1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/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 hidden="1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/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 hidden="1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/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 hidden="1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/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 hidden="1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/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 hidden="1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/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 hidden="1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/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 hidden="1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/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 hidden="1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/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 hidden="1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/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 hidden="1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/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 hidden="1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/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 hidden="1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/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 hidden="1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/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 hidden="1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/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 hidden="1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/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 hidden="1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/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 hidden="1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/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 hidden="1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/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 hidden="1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/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 hidden="1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/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 hidden="1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/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 hidden="1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/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 hidden="1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/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 hidden="1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/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 hidden="1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/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 hidden="1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/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 hidden="1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/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 hidden="1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/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 hidden="1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/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 hidden="1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/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 hidden="1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/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 hidden="1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/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 hidden="1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/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 hidden="1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/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 hidden="1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/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 hidden="1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/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 hidden="1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/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 hidden="1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/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 hidden="1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/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 hidden="1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/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 hidden="1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/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 hidden="1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/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 hidden="1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/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 hidden="1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/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 hidden="1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/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 hidden="1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/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 hidden="1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/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 hidden="1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/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 hidden="1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/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 hidden="1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/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 hidden="1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/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 hidden="1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/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 hidden="1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/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 hidden="1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/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 hidden="1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/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 hidden="1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/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 hidden="1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/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 hidden="1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/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 hidden="1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/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 hidden="1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/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 hidden="1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/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 hidden="1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/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 hidden="1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/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 hidden="1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/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 hidden="1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/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 hidden="1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/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 hidden="1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/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 hidden="1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/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 hidden="1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/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 hidden="1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/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 hidden="1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/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 hidden="1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/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 hidden="1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/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 hidden="1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/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 hidden="1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/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 hidden="1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/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 hidden="1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/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 hidden="1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/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 hidden="1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/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 hidden="1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/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 hidden="1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/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 hidden="1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/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 hidden="1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/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 hidden="1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/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 hidden="1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/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 hidden="1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/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 hidden="1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/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 hidden="1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/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 hidden="1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/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 hidden="1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/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 hidden="1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/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 hidden="1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/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 hidden="1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/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 hidden="1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/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 hidden="1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/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 hidden="1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/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 hidden="1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/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 hidden="1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/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 hidden="1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/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 hidden="1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/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 hidden="1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/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 hidden="1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/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 hidden="1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/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 hidden="1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/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 hidden="1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/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 hidden="1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/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 hidden="1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/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 hidden="1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/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 hidden="1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/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 hidden="1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/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 hidden="1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/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 hidden="1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/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 hidden="1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/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 hidden="1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/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 hidden="1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/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 hidden="1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/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 hidden="1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/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 hidden="1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/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 hidden="1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/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 hidden="1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/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 hidden="1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/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 hidden="1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/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 hidden="1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/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 hidden="1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/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 hidden="1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/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 hidden="1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/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 hidden="1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/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 hidden="1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/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 hidden="1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/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 hidden="1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/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 hidden="1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/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 hidden="1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/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 hidden="1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/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 hidden="1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/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 hidden="1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/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 hidden="1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/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 hidden="1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/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 hidden="1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/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 hidden="1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/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 hidden="1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/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 hidden="1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/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 hidden="1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/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 hidden="1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/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 hidden="1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/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 hidden="1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/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 hidden="1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/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 hidden="1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/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 hidden="1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/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 hidden="1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/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 hidden="1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/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 hidden="1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/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 hidden="1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/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 hidden="1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/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 hidden="1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/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 hidden="1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/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 hidden="1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/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 hidden="1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/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 hidden="1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/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 hidden="1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/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 hidden="1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/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 hidden="1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/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 hidden="1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/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 hidden="1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/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 hidden="1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/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 hidden="1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/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 hidden="1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/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 hidden="1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/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 hidden="1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/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 hidden="1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/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 hidden="1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/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 hidden="1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/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 hidden="1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/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 hidden="1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/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 hidden="1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/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 hidden="1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/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 hidden="1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/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 hidden="1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/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 hidden="1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/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 hidden="1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/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 hidden="1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/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 hidden="1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/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 hidden="1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/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 hidden="1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/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 hidden="1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/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 hidden="1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/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 hidden="1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/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 hidden="1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/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 hidden="1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/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 hidden="1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/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 hidden="1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/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 hidden="1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/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 hidden="1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/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 hidden="1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/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 hidden="1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/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 hidden="1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/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 hidden="1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/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 hidden="1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/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 hidden="1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/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 hidden="1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/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 hidden="1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/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 hidden="1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/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 hidden="1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/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 hidden="1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/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 hidden="1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/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 hidden="1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/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 hidden="1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/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 hidden="1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/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 hidden="1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/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 hidden="1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/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 hidden="1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/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 hidden="1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/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 hidden="1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/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 hidden="1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/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 hidden="1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/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 hidden="1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/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 hidden="1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/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 hidden="1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/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 hidden="1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/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 hidden="1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/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 hidden="1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/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 hidden="1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/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 hidden="1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/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 hidden="1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/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 hidden="1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/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 hidden="1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/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 hidden="1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/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 hidden="1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/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 hidden="1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/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 hidden="1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/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 hidden="1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/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 hidden="1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/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 hidden="1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/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 hidden="1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/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 hidden="1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/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 hidden="1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/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 hidden="1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/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 hidden="1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/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 hidden="1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/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 hidden="1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/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 hidden="1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/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 hidden="1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/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 hidden="1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/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 hidden="1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/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 hidden="1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/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 hidden="1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/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 hidden="1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/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 hidden="1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/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 hidden="1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/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 hidden="1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/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 hidden="1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/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 hidden="1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/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 hidden="1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/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 hidden="1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/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 hidden="1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/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 hidden="1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/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 hidden="1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/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 hidden="1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/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 hidden="1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/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 hidden="1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/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 hidden="1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/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 hidden="1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/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 hidden="1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/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 hidden="1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/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 hidden="1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/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 hidden="1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/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 hidden="1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/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 hidden="1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/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 hidden="1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/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 hidden="1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/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 hidden="1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/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 hidden="1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/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 hidden="1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/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 hidden="1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/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 hidden="1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/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 hidden="1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/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 hidden="1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/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 hidden="1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/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 hidden="1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/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 hidden="1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/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 hidden="1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/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 hidden="1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/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 hidden="1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/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 hidden="1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/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 hidden="1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/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 hidden="1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/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 hidden="1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/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 hidden="1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/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 hidden="1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/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 hidden="1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/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 hidden="1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/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 hidden="1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/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 hidden="1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/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 hidden="1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/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 hidden="1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/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 hidden="1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/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 hidden="1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/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 hidden="1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/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 hidden="1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/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 hidden="1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/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 hidden="1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/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 hidden="1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/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 hidden="1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/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 hidden="1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/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 hidden="1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/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 hidden="1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/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 hidden="1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/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 hidden="1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/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 hidden="1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/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 hidden="1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/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 hidden="1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/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 hidden="1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/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 hidden="1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/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 hidden="1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/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 hidden="1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/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 hidden="1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/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 hidden="1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/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 hidden="1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/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 hidden="1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/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 hidden="1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/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 hidden="1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/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 hidden="1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/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 hidden="1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/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 hidden="1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/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 hidden="1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/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 hidden="1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/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 hidden="1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/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 hidden="1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/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 hidden="1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/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 hidden="1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/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 hidden="1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/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 hidden="1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/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 hidden="1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/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 hidden="1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/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 hidden="1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/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 hidden="1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/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 hidden="1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/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 hidden="1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/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 hidden="1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/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 hidden="1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/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 hidden="1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/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 hidden="1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/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 hidden="1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/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 hidden="1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/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 hidden="1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/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 hidden="1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/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 hidden="1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/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 hidden="1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/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 hidden="1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/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 hidden="1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/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 hidden="1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/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 hidden="1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/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 hidden="1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/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 hidden="1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/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 hidden="1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/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 hidden="1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/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 hidden="1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/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 hidden="1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/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 hidden="1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/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 hidden="1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/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 hidden="1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/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 hidden="1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/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 hidden="1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/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 hidden="1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/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 hidden="1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/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 hidden="1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/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 hidden="1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/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 hidden="1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/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 hidden="1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/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 hidden="1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/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 hidden="1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/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 hidden="1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/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 hidden="1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/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 hidden="1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/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 hidden="1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/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 hidden="1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/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 hidden="1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/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 hidden="1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/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 hidden="1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/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 hidden="1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/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 hidden="1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/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 hidden="1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/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 hidden="1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/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 hidden="1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/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 hidden="1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/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 hidden="1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/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 hidden="1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/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 hidden="1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/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 hidden="1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/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 hidden="1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/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 hidden="1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/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 hidden="1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/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 hidden="1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/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 hidden="1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/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 hidden="1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/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 hidden="1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/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 hidden="1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/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 hidden="1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/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 hidden="1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/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 hidden="1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/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 hidden="1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/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 hidden="1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/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 hidden="1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/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 hidden="1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/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 hidden="1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/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 hidden="1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/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 hidden="1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/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 hidden="1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/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 hidden="1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/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 hidden="1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/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 hidden="1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/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 hidden="1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/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 hidden="1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/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 hidden="1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/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 hidden="1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/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 hidden="1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/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 hidden="1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/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 hidden="1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/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 hidden="1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/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 hidden="1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/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 hidden="1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/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 hidden="1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/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 hidden="1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/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 hidden="1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/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 hidden="1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/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 hidden="1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/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 hidden="1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/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 hidden="1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/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 hidden="1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/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 hidden="1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/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 hidden="1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/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 hidden="1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/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 hidden="1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/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 hidden="1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/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 hidden="1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/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 hidden="1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/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 hidden="1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/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 hidden="1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/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 hidden="1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/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 hidden="1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/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 hidden="1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/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 hidden="1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/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 hidden="1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/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 hidden="1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/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 hidden="1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/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 hidden="1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/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 hidden="1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/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 hidden="1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/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 hidden="1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/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 hidden="1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/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 hidden="1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/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 hidden="1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/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 hidden="1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/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 hidden="1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/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 hidden="1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/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 hidden="1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/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 hidden="1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/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 hidden="1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/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 hidden="1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/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 hidden="1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/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 hidden="1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/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 hidden="1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/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 hidden="1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/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 hidden="1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/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 hidden="1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/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 hidden="1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/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 hidden="1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/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 hidden="1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/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 hidden="1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/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 hidden="1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/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 hidden="1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/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 hidden="1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/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 hidden="1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/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 hidden="1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/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 hidden="1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/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 hidden="1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/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 hidden="1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/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 hidden="1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/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 hidden="1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/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 hidden="1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/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 hidden="1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/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 hidden="1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/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 hidden="1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/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 hidden="1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/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 hidden="1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/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 hidden="1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/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 hidden="1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/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 hidden="1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/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 hidden="1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/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 hidden="1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/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 hidden="1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/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 hidden="1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/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 hidden="1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/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 hidden="1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/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 hidden="1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/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 hidden="1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/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 hidden="1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/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 hidden="1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/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 hidden="1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/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 hidden="1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/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 hidden="1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/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 hidden="1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/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 hidden="1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/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 hidden="1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/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 hidden="1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/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 hidden="1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/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 hidden="1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/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 hidden="1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/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 hidden="1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/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 hidden="1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/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 hidden="1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/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 hidden="1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/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 hidden="1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/>
      </c>
      <c r="BB4000" s="11" t="str">
        <f>IFERROR(IF(AW4000="","",VLOOKUP(AW4000,SUSS!R:S,2,FALSE)),AY4000*SUSS!$M$2)</f>
        <v/>
      </c>
      <c r="BC4000" s="11" t="str">
        <f t="shared" si="1332"/>
        <v/>
      </c>
    </row>
    <row r="4001" spans="1:21" ht="46.5" thickBot="1">
      <c r="A4001" s="3" t="s">
        <v>107</v>
      </c>
      <c r="B4001" s="121">
        <v>2021</v>
      </c>
      <c r="C4001" s="121"/>
      <c r="D4001" s="121"/>
      <c r="E4001" s="122" t="s">
        <v>108</v>
      </c>
      <c r="F4001" s="122" t="s">
        <v>10</v>
      </c>
      <c r="G4001" s="122" t="s">
        <v>10</v>
      </c>
      <c r="H4001" s="123">
        <v>44425</v>
      </c>
      <c r="I4001" s="124">
        <v>854230.57</v>
      </c>
      <c r="J4001" s="125">
        <v>0</v>
      </c>
      <c r="K4001" s="124">
        <v>854230.57</v>
      </c>
      <c r="N4001" s="3" t="s">
        <v>107</v>
      </c>
      <c r="O4001" s="127" t="s">
        <v>17</v>
      </c>
      <c r="P4001"/>
      <c r="Q4001"/>
      <c r="R4001"/>
      <c r="S4001"/>
      <c r="T4001"/>
      <c r="U4001"/>
    </row>
    <row r="4002" spans="1:21" ht="15.75" thickBot="1">
      <c r="B4002" s="126" t="s">
        <v>109</v>
      </c>
      <c r="C4002"/>
      <c r="D4002"/>
      <c r="E4002"/>
      <c r="F4002"/>
      <c r="G4002"/>
      <c r="H4002"/>
      <c r="I4002"/>
      <c r="J4002"/>
      <c r="K4002"/>
      <c r="N4002" s="3" t="s">
        <v>107</v>
      </c>
      <c r="O4002" s="128" t="s">
        <v>13</v>
      </c>
      <c r="P4002" s="128" t="s">
        <v>14</v>
      </c>
      <c r="Q4002" s="128" t="s">
        <v>3</v>
      </c>
      <c r="R4002" s="128" t="s">
        <v>4</v>
      </c>
      <c r="S4002" s="128" t="s">
        <v>5</v>
      </c>
      <c r="T4002" s="128" t="s">
        <v>15</v>
      </c>
      <c r="U4002" s="128" t="s">
        <v>16</v>
      </c>
    </row>
    <row r="4003" spans="1:21" ht="15.75" thickBot="1">
      <c r="N4003" s="3" t="s">
        <v>107</v>
      </c>
      <c r="O4003" s="118" t="s">
        <v>110</v>
      </c>
      <c r="P4003" s="120">
        <v>213557.64</v>
      </c>
      <c r="Q4003" s="119" t="s">
        <v>108</v>
      </c>
      <c r="R4003" s="119" t="s">
        <v>10</v>
      </c>
      <c r="S4003" s="119" t="s">
        <v>10</v>
      </c>
      <c r="T4003" s="118" t="s">
        <v>111</v>
      </c>
      <c r="U4003" s="118" t="s">
        <v>84</v>
      </c>
    </row>
    <row r="4004" spans="1:21" ht="15.75" thickBot="1">
      <c r="N4004" s="3" t="s">
        <v>107</v>
      </c>
      <c r="O4004" s="121">
        <v>1</v>
      </c>
      <c r="P4004" s="124">
        <v>207195.09</v>
      </c>
      <c r="Q4004" s="122" t="s">
        <v>108</v>
      </c>
      <c r="R4004" s="122" t="s">
        <v>10</v>
      </c>
      <c r="S4004" s="122" t="s">
        <v>10</v>
      </c>
      <c r="T4004" s="121" t="s">
        <v>111</v>
      </c>
      <c r="U4004" s="121" t="s">
        <v>85</v>
      </c>
    </row>
    <row r="4005" spans="1:21" ht="15.75" thickBot="1">
      <c r="N4005" s="3" t="s">
        <v>107</v>
      </c>
      <c r="O4005" s="121">
        <v>2</v>
      </c>
      <c r="P4005" s="124">
        <v>213493.81</v>
      </c>
      <c r="Q4005" s="122" t="s">
        <v>108</v>
      </c>
      <c r="R4005" s="122" t="s">
        <v>10</v>
      </c>
      <c r="S4005" s="122" t="s">
        <v>10</v>
      </c>
      <c r="T4005" s="121" t="s">
        <v>111</v>
      </c>
      <c r="U4005" s="121" t="s">
        <v>85</v>
      </c>
    </row>
    <row r="4006" spans="1:21" ht="15.75" thickBot="1">
      <c r="N4006" s="3" t="s">
        <v>107</v>
      </c>
      <c r="O4006" s="121">
        <v>3</v>
      </c>
      <c r="P4006" s="124">
        <v>219984.03</v>
      </c>
      <c r="Q4006" s="122" t="s">
        <v>108</v>
      </c>
      <c r="R4006" s="122" t="s">
        <v>10</v>
      </c>
      <c r="S4006" s="122" t="s">
        <v>10</v>
      </c>
      <c r="T4006" s="121" t="s">
        <v>111</v>
      </c>
      <c r="U4006" s="121" t="s">
        <v>85</v>
      </c>
    </row>
  </sheetData>
  <sheetProtection password="F0F4" sheet="1" objects="1" scenarios="1" formatColumns="0" sort="0" autoFilter="0"/>
  <autoFilter ref="A3:BC4000">
    <filterColumn colId="4">
      <filters>
        <filter val="Contribuciones Seg. Social"/>
      </filters>
    </filterColumn>
  </autoFilter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502"/>
  <sheetViews>
    <sheetView topLeftCell="B1" zoomScaleNormal="100" workbookViewId="0">
      <pane ySplit="2" topLeftCell="A112" activePane="bottomLeft" state="frozen"/>
      <selection activeCell="B1" sqref="B1"/>
      <selection pane="bottomLeft" activeCell="O121" sqref="O121"/>
    </sheetView>
  </sheetViews>
  <sheetFormatPr baseColWidth="10" defaultRowHeight="15"/>
  <cols>
    <col min="1" max="1" width="12.7109375" style="11" hidden="1" customWidth="1"/>
    <col min="2" max="8" width="11.42578125" style="3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5"/>
  </cols>
  <sheetData>
    <row r="1" spans="1:14" ht="15.75" thickBot="1">
      <c r="C1" s="161" t="s">
        <v>30</v>
      </c>
      <c r="D1" s="161"/>
      <c r="E1" s="161"/>
      <c r="F1" s="161"/>
      <c r="G1" s="161"/>
      <c r="H1" s="161"/>
      <c r="K1" s="68">
        <f>'Resumen Mail'!B7</f>
        <v>44835</v>
      </c>
      <c r="L1"/>
    </row>
    <row r="2" spans="1:14" ht="37.5" thickBot="1">
      <c r="C2" s="26" t="s">
        <v>19</v>
      </c>
      <c r="D2" s="26" t="s">
        <v>20</v>
      </c>
      <c r="E2" s="26" t="s">
        <v>21</v>
      </c>
      <c r="F2" s="26" t="s">
        <v>22</v>
      </c>
      <c r="G2" s="26" t="s">
        <v>23</v>
      </c>
      <c r="H2" s="26" t="s">
        <v>24</v>
      </c>
      <c r="I2" s="26" t="s">
        <v>63</v>
      </c>
      <c r="J2" s="40" t="s">
        <v>28</v>
      </c>
      <c r="K2" s="39">
        <f>SUMIF(J:J,K1,L:L)</f>
        <v>1348.7232000000001</v>
      </c>
      <c r="L2" s="18" t="s">
        <v>33</v>
      </c>
    </row>
    <row r="3" spans="1:14" ht="37.5" hidden="1" thickBot="1">
      <c r="A3" s="11" t="str">
        <f>B3&amp;" "&amp;IF(C3="",C2,C3)</f>
        <v>N089123 Cuota N°</v>
      </c>
      <c r="B3" s="3" t="s">
        <v>75</v>
      </c>
      <c r="C3" s="26" t="s">
        <v>19</v>
      </c>
      <c r="D3" s="26" t="s">
        <v>20</v>
      </c>
      <c r="E3" s="26" t="s">
        <v>21</v>
      </c>
      <c r="F3" s="26" t="s">
        <v>22</v>
      </c>
      <c r="G3" s="26" t="s">
        <v>23</v>
      </c>
      <c r="H3" s="26" t="s">
        <v>24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6" t="str">
        <f>IF(D3=0,D2,D3)</f>
        <v>Capital($)</v>
      </c>
    </row>
    <row r="4" spans="1:14" ht="15.75" hidden="1" thickBot="1">
      <c r="A4" s="11" t="str">
        <f t="shared" ref="A4:A41" si="1">B4&amp;" "&amp;IF(C4="",C3,C4)</f>
        <v>N089123 1</v>
      </c>
      <c r="B4" s="3" t="s">
        <v>75</v>
      </c>
      <c r="C4" s="167">
        <v>1</v>
      </c>
      <c r="D4" s="171">
        <v>11312.43</v>
      </c>
      <c r="E4" s="115">
        <v>2098.62</v>
      </c>
      <c r="F4" s="116" t="s">
        <v>86</v>
      </c>
      <c r="G4" s="115">
        <v>13411.05</v>
      </c>
      <c r="H4" s="117">
        <v>44028</v>
      </c>
      <c r="I4" s="41">
        <v>44028</v>
      </c>
      <c r="J4" s="30">
        <f t="shared" si="0"/>
        <v>44013</v>
      </c>
      <c r="L4" s="11" t="str">
        <f>IF(I4&lt;&gt;"",IF(SUMIF(Planes!BA:BA,'Control de pagos'!A4,Planes!BC:BC)=0,"",SUMIF(Planes!BA:BA,'Control de pagos'!A4,Planes!BC:BC)),"")</f>
        <v/>
      </c>
      <c r="N4" s="66">
        <f t="shared" ref="N4:N67" si="2">IF(D4=0,D3,D4)</f>
        <v>11312.43</v>
      </c>
    </row>
    <row r="5" spans="1:14" ht="15.75" hidden="1" thickBot="1">
      <c r="A5" s="11" t="str">
        <f t="shared" si="1"/>
        <v>N089123 1</v>
      </c>
      <c r="B5" s="3" t="s">
        <v>75</v>
      </c>
      <c r="C5" s="168"/>
      <c r="D5" s="172"/>
      <c r="E5" s="96">
        <v>2098.62</v>
      </c>
      <c r="F5" s="97">
        <v>123.38</v>
      </c>
      <c r="G5" s="96">
        <v>13534.43</v>
      </c>
      <c r="H5" s="98">
        <v>44038</v>
      </c>
      <c r="J5" s="30" t="str">
        <f t="shared" si="0"/>
        <v>-</v>
      </c>
      <c r="L5" s="11" t="str">
        <f>IF(I5&lt;&gt;"",IF(SUMIF(Planes!BA:BA,'Control de pagos'!A5,Planes!BC:BC)=0,"",SUMIF(Planes!BA:BA,'Control de pagos'!A5,Planes!BC:BC)),"")</f>
        <v/>
      </c>
      <c r="N5" s="66">
        <f t="shared" si="2"/>
        <v>11312.43</v>
      </c>
    </row>
    <row r="6" spans="1:14" ht="15.75" hidden="1" thickBot="1">
      <c r="A6" s="11" t="str">
        <f t="shared" si="1"/>
        <v>N089123 2</v>
      </c>
      <c r="B6" s="3" t="s">
        <v>75</v>
      </c>
      <c r="C6" s="167">
        <v>2</v>
      </c>
      <c r="D6" s="171">
        <v>11555.64</v>
      </c>
      <c r="E6" s="106">
        <v>1855.41</v>
      </c>
      <c r="F6" s="107" t="s">
        <v>86</v>
      </c>
      <c r="G6" s="106">
        <v>13411.05</v>
      </c>
      <c r="H6" s="108">
        <v>44059</v>
      </c>
      <c r="I6" s="41">
        <v>44059</v>
      </c>
      <c r="J6" s="30">
        <f t="shared" si="0"/>
        <v>44044</v>
      </c>
      <c r="L6" s="11" t="str">
        <f>IF(I6&lt;&gt;"",IF(SUMIF(Planes!BA:BA,'Control de pagos'!A6,Planes!BC:BC)=0,"",SUMIF(Planes!BA:BA,'Control de pagos'!A6,Planes!BC:BC)),"")</f>
        <v/>
      </c>
      <c r="N6" s="66">
        <f t="shared" si="2"/>
        <v>11555.64</v>
      </c>
    </row>
    <row r="7" spans="1:14" ht="15.75" hidden="1" thickBot="1">
      <c r="A7" s="11" t="str">
        <f t="shared" si="1"/>
        <v>N089123 2</v>
      </c>
      <c r="B7" s="3" t="s">
        <v>75</v>
      </c>
      <c r="C7" s="168"/>
      <c r="D7" s="172"/>
      <c r="E7" s="96">
        <v>1855.41</v>
      </c>
      <c r="F7" s="97">
        <v>123.38</v>
      </c>
      <c r="G7" s="96">
        <v>13534.43</v>
      </c>
      <c r="H7" s="98">
        <v>44069</v>
      </c>
      <c r="J7" s="30" t="str">
        <f t="shared" si="0"/>
        <v>-</v>
      </c>
      <c r="L7" s="11" t="str">
        <f>IF(I7&lt;&gt;"",IF(SUMIF(Planes!BA:BA,'Control de pagos'!A7,Planes!BC:BC)=0,"",SUMIF(Planes!BA:BA,'Control de pagos'!A7,Planes!BC:BC)),"")</f>
        <v/>
      </c>
      <c r="N7" s="66">
        <f t="shared" si="2"/>
        <v>11555.64</v>
      </c>
    </row>
    <row r="8" spans="1:14" ht="15.75" hidden="1" thickBot="1">
      <c r="A8" s="11" t="str">
        <f t="shared" si="1"/>
        <v>N089123 3</v>
      </c>
      <c r="B8" s="3" t="s">
        <v>75</v>
      </c>
      <c r="C8" s="167">
        <v>3</v>
      </c>
      <c r="D8" s="171">
        <v>11804.09</v>
      </c>
      <c r="E8" s="106">
        <v>1606.96</v>
      </c>
      <c r="F8" s="107" t="s">
        <v>86</v>
      </c>
      <c r="G8" s="106">
        <v>13411.05</v>
      </c>
      <c r="H8" s="108">
        <v>44090</v>
      </c>
      <c r="I8" s="41">
        <v>44090</v>
      </c>
      <c r="J8" s="30">
        <f t="shared" si="0"/>
        <v>44075</v>
      </c>
      <c r="L8" s="11" t="str">
        <f>IF(I8&lt;&gt;"",IF(SUMIF(Planes!BA:BA,'Control de pagos'!A8,Planes!BC:BC)=0,"",SUMIF(Planes!BA:BA,'Control de pagos'!A8,Planes!BC:BC)),"")</f>
        <v/>
      </c>
      <c r="N8" s="66">
        <f t="shared" si="2"/>
        <v>11804.09</v>
      </c>
    </row>
    <row r="9" spans="1:14" ht="15.75" hidden="1" thickBot="1">
      <c r="A9" s="11" t="str">
        <f t="shared" si="1"/>
        <v>N089123 3</v>
      </c>
      <c r="B9" s="3" t="s">
        <v>75</v>
      </c>
      <c r="C9" s="168"/>
      <c r="D9" s="172"/>
      <c r="E9" s="96">
        <v>1606.96</v>
      </c>
      <c r="F9" s="97">
        <v>123.38</v>
      </c>
      <c r="G9" s="96">
        <v>13534.43</v>
      </c>
      <c r="H9" s="98">
        <v>44100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6">
        <f t="shared" si="2"/>
        <v>11804.09</v>
      </c>
    </row>
    <row r="10" spans="1:14" ht="15.75" hidden="1" thickBot="1">
      <c r="A10" s="11" t="str">
        <f t="shared" si="1"/>
        <v>N089123 4</v>
      </c>
      <c r="B10" s="3" t="s">
        <v>75</v>
      </c>
      <c r="C10" s="167">
        <v>4</v>
      </c>
      <c r="D10" s="171">
        <v>12057.88</v>
      </c>
      <c r="E10" s="106">
        <v>1353.17</v>
      </c>
      <c r="F10" s="107" t="s">
        <v>86</v>
      </c>
      <c r="G10" s="106">
        <v>13411.05</v>
      </c>
      <c r="H10" s="108">
        <v>44120</v>
      </c>
      <c r="I10" s="41">
        <v>44120</v>
      </c>
      <c r="J10" s="30">
        <f t="shared" si="0"/>
        <v>44105</v>
      </c>
      <c r="L10" s="11" t="str">
        <f>IF(I10&lt;&gt;"",IF(SUMIF(Planes!BA:BA,'Control de pagos'!A10,Planes!BC:BC)=0,"",SUMIF(Planes!BA:BA,'Control de pagos'!A10,Planes!BC:BC)),"")</f>
        <v/>
      </c>
      <c r="N10" s="66">
        <f t="shared" si="2"/>
        <v>12057.88</v>
      </c>
    </row>
    <row r="11" spans="1:14" ht="15.75" hidden="1" thickBot="1">
      <c r="A11" s="11" t="str">
        <f t="shared" si="1"/>
        <v>N089123 4</v>
      </c>
      <c r="B11" s="3" t="s">
        <v>75</v>
      </c>
      <c r="C11" s="168"/>
      <c r="D11" s="172"/>
      <c r="E11" s="96">
        <v>1353.17</v>
      </c>
      <c r="F11" s="97">
        <v>135</v>
      </c>
      <c r="G11" s="96">
        <v>13546.05</v>
      </c>
      <c r="H11" s="98">
        <v>44130</v>
      </c>
      <c r="J11" s="30" t="str">
        <f t="shared" si="0"/>
        <v>-</v>
      </c>
      <c r="L11" s="11" t="str">
        <f>IF(I11&lt;&gt;"",IF(SUMIF(Planes!BA:BA,'Control de pagos'!A11,Planes!BC:BC)=0,"",SUMIF(Planes!BA:BA,'Control de pagos'!A11,Planes!BC:BC)),"")</f>
        <v/>
      </c>
      <c r="N11" s="66">
        <f t="shared" si="2"/>
        <v>12057.88</v>
      </c>
    </row>
    <row r="12" spans="1:14" ht="15.75" hidden="1" thickBot="1">
      <c r="A12" s="11" t="str">
        <f t="shared" si="1"/>
        <v>N089123 5</v>
      </c>
      <c r="B12" s="3" t="s">
        <v>75</v>
      </c>
      <c r="C12" s="167">
        <v>5</v>
      </c>
      <c r="D12" s="171">
        <v>12317.12</v>
      </c>
      <c r="E12" s="106">
        <v>1093.93</v>
      </c>
      <c r="F12" s="107" t="s">
        <v>86</v>
      </c>
      <c r="G12" s="106">
        <v>13411.05</v>
      </c>
      <c r="H12" s="108">
        <v>44151</v>
      </c>
      <c r="I12" s="41">
        <v>44151</v>
      </c>
      <c r="J12" s="30">
        <f t="shared" si="0"/>
        <v>44136</v>
      </c>
      <c r="L12" s="11" t="str">
        <f>IF(I12&lt;&gt;"",IF(SUMIF(Planes!BA:BA,'Control de pagos'!A12,Planes!BC:BC)=0,"",SUMIF(Planes!BA:BA,'Control de pagos'!A12,Planes!BC:BC)),"")</f>
        <v/>
      </c>
      <c r="N12" s="66">
        <f t="shared" si="2"/>
        <v>12317.12</v>
      </c>
    </row>
    <row r="13" spans="1:14" ht="15.75" hidden="1" thickBot="1">
      <c r="A13" s="11" t="str">
        <f t="shared" si="1"/>
        <v>N089123 5</v>
      </c>
      <c r="B13" s="3" t="s">
        <v>75</v>
      </c>
      <c r="C13" s="168"/>
      <c r="D13" s="172"/>
      <c r="E13" s="96">
        <v>1093.93</v>
      </c>
      <c r="F13" s="97">
        <v>135</v>
      </c>
      <c r="G13" s="96">
        <v>13546.05</v>
      </c>
      <c r="H13" s="98">
        <v>44161</v>
      </c>
      <c r="J13" s="30" t="str">
        <f t="shared" si="0"/>
        <v>-</v>
      </c>
      <c r="L13" s="11" t="str">
        <f>IF(I13&lt;&gt;"",IF(SUMIF(Planes!BA:BA,'Control de pagos'!A13,Planes!BC:BC)=0,"",SUMIF(Planes!BA:BA,'Control de pagos'!A13,Planes!BC:BC)),"")</f>
        <v/>
      </c>
      <c r="N13" s="66">
        <f t="shared" si="2"/>
        <v>12317.12</v>
      </c>
    </row>
    <row r="14" spans="1:14" ht="15.75" hidden="1" thickBot="1">
      <c r="A14" s="11" t="str">
        <f t="shared" si="1"/>
        <v>N089123 6</v>
      </c>
      <c r="B14" s="3" t="s">
        <v>75</v>
      </c>
      <c r="C14" s="167">
        <v>6</v>
      </c>
      <c r="D14" s="171">
        <v>12581.94</v>
      </c>
      <c r="E14" s="107">
        <v>829.11</v>
      </c>
      <c r="F14" s="107" t="s">
        <v>86</v>
      </c>
      <c r="G14" s="106">
        <v>13411.05</v>
      </c>
      <c r="H14" s="108">
        <v>44181</v>
      </c>
      <c r="I14" s="41">
        <v>44181</v>
      </c>
      <c r="J14" s="30">
        <f t="shared" si="0"/>
        <v>44166</v>
      </c>
      <c r="L14" s="11" t="str">
        <f>IF(I14&lt;&gt;"",IF(SUMIF(Planes!BA:BA,'Control de pagos'!A14,Planes!BC:BC)=0,"",SUMIF(Planes!BA:BA,'Control de pagos'!A14,Planes!BC:BC)),"")</f>
        <v/>
      </c>
      <c r="N14" s="66">
        <f t="shared" si="2"/>
        <v>12581.94</v>
      </c>
    </row>
    <row r="15" spans="1:14" ht="15.75" hidden="1" thickBot="1">
      <c r="A15" s="11" t="str">
        <f t="shared" si="1"/>
        <v>N089123 6</v>
      </c>
      <c r="B15" s="3" t="s">
        <v>75</v>
      </c>
      <c r="C15" s="168"/>
      <c r="D15" s="172"/>
      <c r="E15" s="97">
        <v>829.11</v>
      </c>
      <c r="F15" s="97">
        <v>135</v>
      </c>
      <c r="G15" s="96">
        <v>13546.05</v>
      </c>
      <c r="H15" s="98">
        <v>44191</v>
      </c>
      <c r="J15" s="30" t="str">
        <f t="shared" si="0"/>
        <v>-</v>
      </c>
      <c r="L15" s="11" t="str">
        <f>IF(I15&lt;&gt;"",IF(SUMIF(Planes!BA:BA,'Control de pagos'!A15,Planes!BC:BC)=0,"",SUMIF(Planes!BA:BA,'Control de pagos'!A15,Planes!BC:BC)),"")</f>
        <v/>
      </c>
      <c r="N15" s="66">
        <f t="shared" si="2"/>
        <v>12581.94</v>
      </c>
    </row>
    <row r="16" spans="1:14" ht="15.75" hidden="1" thickBot="1">
      <c r="A16" s="11" t="str">
        <f t="shared" si="1"/>
        <v>N089123 7</v>
      </c>
      <c r="B16" s="3" t="s">
        <v>75</v>
      </c>
      <c r="C16" s="167">
        <v>7</v>
      </c>
      <c r="D16" s="171">
        <v>12852.45</v>
      </c>
      <c r="E16" s="107">
        <v>558.6</v>
      </c>
      <c r="F16" s="107" t="s">
        <v>86</v>
      </c>
      <c r="G16" s="106">
        <v>13411.05</v>
      </c>
      <c r="H16" s="108">
        <v>44212</v>
      </c>
      <c r="I16" s="41">
        <v>44212</v>
      </c>
      <c r="J16" s="30">
        <f>IF(I16&lt;&gt;"",I16-DAY(I16)+1,IF(A15=A16,IF(I15&lt;&gt;"","-",""),IF(A16=A17,IF(I17&lt;&gt;"","-",""),"")))</f>
        <v>44197</v>
      </c>
      <c r="L16" s="11" t="str">
        <f>IF(I16&lt;&gt;"",IF(SUMIF(Planes!BA:BA,'Control de pagos'!A16,Planes!BC:BC)=0,"",SUMIF(Planes!BA:BA,'Control de pagos'!A16,Planes!BC:BC)),"")</f>
        <v/>
      </c>
      <c r="N16" s="66">
        <f t="shared" si="2"/>
        <v>12852.45</v>
      </c>
    </row>
    <row r="17" spans="1:14" ht="15.75" hidden="1" thickBot="1">
      <c r="A17" s="11" t="str">
        <f t="shared" si="1"/>
        <v>N089123 7</v>
      </c>
      <c r="B17" s="3" t="s">
        <v>75</v>
      </c>
      <c r="C17" s="168"/>
      <c r="D17" s="172"/>
      <c r="E17" s="97">
        <v>558.6</v>
      </c>
      <c r="F17" s="97">
        <v>135</v>
      </c>
      <c r="G17" s="96">
        <v>13546.05</v>
      </c>
      <c r="H17" s="98">
        <v>44222</v>
      </c>
      <c r="J17" s="30" t="str">
        <f t="shared" ref="J17:J80" si="3">IF(I17&lt;&gt;"",I17-DAY(I17)+1,IF(A16=A17,IF(I16&lt;&gt;"","-",""),IF(A17=A18,IF(I18&lt;&gt;"","-",""),"")))</f>
        <v>-</v>
      </c>
      <c r="L17" s="11" t="str">
        <f>IF(I17&lt;&gt;"",IF(SUMIF(Planes!BA:BA,'Control de pagos'!A17,Planes!BC:BC)=0,"",SUMIF(Planes!BA:BA,'Control de pagos'!A17,Planes!BC:BC)),"")</f>
        <v/>
      </c>
      <c r="N17" s="66">
        <f t="shared" si="2"/>
        <v>12852.45</v>
      </c>
    </row>
    <row r="18" spans="1:14" ht="15.75" hidden="1" thickBot="1">
      <c r="A18" s="11" t="str">
        <f t="shared" si="1"/>
        <v>N089123 8</v>
      </c>
      <c r="B18" s="3" t="s">
        <v>75</v>
      </c>
      <c r="C18" s="167">
        <v>8</v>
      </c>
      <c r="D18" s="171">
        <v>13128.78</v>
      </c>
      <c r="E18" s="107">
        <v>282.27</v>
      </c>
      <c r="F18" s="107" t="s">
        <v>86</v>
      </c>
      <c r="G18" s="106">
        <v>13411.05</v>
      </c>
      <c r="H18" s="108">
        <v>44243</v>
      </c>
      <c r="I18" s="41">
        <v>44243</v>
      </c>
      <c r="J18" s="30">
        <f t="shared" si="3"/>
        <v>44228</v>
      </c>
      <c r="L18" s="11" t="str">
        <f>IF(I18&lt;&gt;"",IF(SUMIF(Planes!BA:BA,'Control de pagos'!A18,Planes!BC:BC)=0,"",SUMIF(Planes!BA:BA,'Control de pagos'!A18,Planes!BC:BC)),"")</f>
        <v/>
      </c>
      <c r="N18" s="66">
        <f t="shared" si="2"/>
        <v>13128.78</v>
      </c>
    </row>
    <row r="19" spans="1:14" ht="15.75" hidden="1" thickBot="1">
      <c r="A19" s="11" t="str">
        <f t="shared" si="1"/>
        <v>N089123 8</v>
      </c>
      <c r="B19" s="3" t="s">
        <v>75</v>
      </c>
      <c r="C19" s="168"/>
      <c r="D19" s="172"/>
      <c r="E19" s="97">
        <v>282.27</v>
      </c>
      <c r="F19" s="97">
        <v>135</v>
      </c>
      <c r="G19" s="96">
        <v>13546.05</v>
      </c>
      <c r="H19" s="98">
        <v>44253</v>
      </c>
      <c r="J19" s="30" t="str">
        <f t="shared" si="3"/>
        <v>-</v>
      </c>
      <c r="L19" s="11" t="str">
        <f>IF(I19&lt;&gt;"",IF(SUMIF(Planes!BA:BA,'Control de pagos'!A19,Planes!BC:BC)=0,"",SUMIF(Planes!BA:BA,'Control de pagos'!A19,Planes!BC:BC)),"")</f>
        <v/>
      </c>
      <c r="N19" s="66">
        <f t="shared" si="2"/>
        <v>13128.78</v>
      </c>
    </row>
    <row r="20" spans="1:14" ht="37.5" hidden="1" thickBot="1">
      <c r="A20" s="11" t="str">
        <f t="shared" si="1"/>
        <v>N989152 Cuota N°</v>
      </c>
      <c r="B20" s="3" t="s">
        <v>88</v>
      </c>
      <c r="C20" s="26" t="s">
        <v>19</v>
      </c>
      <c r="D20" s="26" t="s">
        <v>20</v>
      </c>
      <c r="E20" s="26" t="s">
        <v>21</v>
      </c>
      <c r="F20" s="26" t="s">
        <v>22</v>
      </c>
      <c r="G20" s="26" t="s">
        <v>23</v>
      </c>
      <c r="H20" s="26" t="s">
        <v>24</v>
      </c>
      <c r="J20" s="30" t="str">
        <f t="shared" si="3"/>
        <v/>
      </c>
      <c r="L20" s="11" t="str">
        <f>IF(I20&lt;&gt;"",IF(SUMIF(Planes!BA:BA,'Control de pagos'!A20,Planes!BC:BC)=0,"",SUMIF(Planes!BA:BA,'Control de pagos'!A20,Planes!BC:BC)),"")</f>
        <v/>
      </c>
      <c r="N20" s="66" t="str">
        <f t="shared" si="2"/>
        <v>Capital($)</v>
      </c>
    </row>
    <row r="21" spans="1:14" ht="24.75" hidden="1" thickBot="1">
      <c r="A21" s="11" t="str">
        <f t="shared" si="1"/>
        <v>N989152 Pago a Cuenta</v>
      </c>
      <c r="B21" s="3" t="s">
        <v>88</v>
      </c>
      <c r="C21" s="99" t="s">
        <v>87</v>
      </c>
      <c r="D21" s="100">
        <v>3405.87</v>
      </c>
      <c r="E21" s="101" t="s">
        <v>86</v>
      </c>
      <c r="F21" s="101" t="s">
        <v>86</v>
      </c>
      <c r="G21" s="100">
        <v>3405.87</v>
      </c>
      <c r="H21" s="102">
        <v>44131</v>
      </c>
      <c r="I21" s="41">
        <v>44131</v>
      </c>
      <c r="J21" s="30">
        <f t="shared" si="3"/>
        <v>44105</v>
      </c>
      <c r="L21" s="11">
        <f>IF(I21&lt;&gt;"",IF(SUMIF(Planes!BA:BA,'Control de pagos'!A21,Planes!BC:BC)=0,"",SUMIF(Planes!BA:BA,'Control de pagos'!A21,Planes!BC:BC)),"")</f>
        <v>408.70440000000002</v>
      </c>
      <c r="N21" s="66">
        <f t="shared" si="2"/>
        <v>3405.87</v>
      </c>
    </row>
    <row r="22" spans="1:14" ht="15.75" hidden="1" thickBot="1">
      <c r="A22" s="11" t="str">
        <f t="shared" si="1"/>
        <v>N989152 1</v>
      </c>
      <c r="B22" s="3" t="s">
        <v>88</v>
      </c>
      <c r="C22" s="173">
        <v>1</v>
      </c>
      <c r="D22" s="169">
        <v>11239.36</v>
      </c>
      <c r="E22" s="101">
        <v>367.15</v>
      </c>
      <c r="F22" s="101" t="s">
        <v>86</v>
      </c>
      <c r="G22" s="100">
        <v>11606.51</v>
      </c>
      <c r="H22" s="102">
        <v>44181</v>
      </c>
      <c r="I22" s="41">
        <v>44181</v>
      </c>
      <c r="J22" s="30">
        <f t="shared" si="3"/>
        <v>44166</v>
      </c>
      <c r="L22" s="11">
        <f>IF(I22&lt;&gt;"",IF(SUMIF(Planes!BA:BA,'Control de pagos'!A22,Planes!BC:BC)=0,"",SUMIF(Planes!BA:BA,'Control de pagos'!A22,Planes!BC:BC)),"")</f>
        <v>1348.7232000000001</v>
      </c>
      <c r="N22" s="66">
        <f t="shared" si="2"/>
        <v>11239.36</v>
      </c>
    </row>
    <row r="23" spans="1:14" ht="15.75" hidden="1" thickBot="1">
      <c r="A23" s="11" t="str">
        <f t="shared" si="1"/>
        <v>N989152 1</v>
      </c>
      <c r="B23" s="3" t="s">
        <v>88</v>
      </c>
      <c r="C23" s="174"/>
      <c r="D23" s="170"/>
      <c r="E23" s="97">
        <v>367.15</v>
      </c>
      <c r="F23" s="97">
        <v>116.84</v>
      </c>
      <c r="G23" s="96">
        <v>11723.35</v>
      </c>
      <c r="H23" s="98">
        <v>44191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6">
        <f t="shared" si="2"/>
        <v>11239.36</v>
      </c>
    </row>
    <row r="24" spans="1:14" ht="15.75" hidden="1" thickBot="1">
      <c r="A24" s="11" t="str">
        <f t="shared" si="1"/>
        <v>N989152 2</v>
      </c>
      <c r="B24" s="3" t="s">
        <v>88</v>
      </c>
      <c r="C24" s="173">
        <v>2</v>
      </c>
      <c r="D24" s="169">
        <v>11239.36</v>
      </c>
      <c r="E24" s="101">
        <v>599.42999999999995</v>
      </c>
      <c r="F24" s="101" t="s">
        <v>86</v>
      </c>
      <c r="G24" s="100">
        <v>11838.79</v>
      </c>
      <c r="H24" s="102">
        <v>44212</v>
      </c>
      <c r="I24" s="41">
        <v>44212</v>
      </c>
      <c r="J24" s="30">
        <f t="shared" si="3"/>
        <v>44197</v>
      </c>
      <c r="L24" s="11">
        <f>IF(I24&lt;&gt;"",IF(SUMIF(Planes!BA:BA,'Control de pagos'!A24,Planes!BC:BC)=0,"",SUMIF(Planes!BA:BA,'Control de pagos'!A24,Planes!BC:BC)),"")</f>
        <v>1348.7232000000001</v>
      </c>
      <c r="N24" s="66">
        <f t="shared" si="2"/>
        <v>11239.36</v>
      </c>
    </row>
    <row r="25" spans="1:14" ht="15.75" hidden="1" thickBot="1">
      <c r="A25" s="11" t="str">
        <f t="shared" si="1"/>
        <v>N989152 2</v>
      </c>
      <c r="B25" s="3" t="s">
        <v>88</v>
      </c>
      <c r="C25" s="174"/>
      <c r="D25" s="170"/>
      <c r="E25" s="97">
        <v>599.42999999999995</v>
      </c>
      <c r="F25" s="97">
        <v>119.18</v>
      </c>
      <c r="G25" s="96">
        <v>11957.97</v>
      </c>
      <c r="H25" s="98">
        <v>44222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6">
        <f t="shared" si="2"/>
        <v>11239.36</v>
      </c>
    </row>
    <row r="26" spans="1:14" ht="15.75" hidden="1" thickBot="1">
      <c r="A26" s="11" t="str">
        <f t="shared" si="1"/>
        <v>N989152 3</v>
      </c>
      <c r="B26" s="3" t="s">
        <v>88</v>
      </c>
      <c r="C26" s="173">
        <v>3</v>
      </c>
      <c r="D26" s="169">
        <v>11239.36</v>
      </c>
      <c r="E26" s="101">
        <v>824.22</v>
      </c>
      <c r="F26" s="101" t="s">
        <v>86</v>
      </c>
      <c r="G26" s="100">
        <v>12063.58</v>
      </c>
      <c r="H26" s="102">
        <v>44243</v>
      </c>
      <c r="I26" s="41">
        <v>44243</v>
      </c>
      <c r="J26" s="30">
        <f t="shared" si="3"/>
        <v>44228</v>
      </c>
      <c r="L26" s="11">
        <f>IF(I26&lt;&gt;"",IF(SUMIF(Planes!BA:BA,'Control de pagos'!A26,Planes!BC:BC)=0,"",SUMIF(Planes!BA:BA,'Control de pagos'!A26,Planes!BC:BC)),"")</f>
        <v>1348.7232000000001</v>
      </c>
      <c r="N26" s="66">
        <f t="shared" si="2"/>
        <v>11239.36</v>
      </c>
    </row>
    <row r="27" spans="1:14" ht="15.75" hidden="1" thickBot="1">
      <c r="A27" s="11" t="str">
        <f t="shared" si="1"/>
        <v>N989152 3</v>
      </c>
      <c r="B27" s="3" t="s">
        <v>88</v>
      </c>
      <c r="C27" s="174"/>
      <c r="D27" s="170"/>
      <c r="E27" s="97">
        <v>824.22</v>
      </c>
      <c r="F27" s="97">
        <v>121.44</v>
      </c>
      <c r="G27" s="96">
        <v>12185.02</v>
      </c>
      <c r="H27" s="98">
        <v>44253</v>
      </c>
      <c r="J27" s="30" t="str">
        <f t="shared" si="3"/>
        <v>-</v>
      </c>
      <c r="L27" s="11" t="str">
        <f>IF(I27&lt;&gt;"",IF(SUMIF(Planes!BA:BA,'Control de pagos'!A27,Planes!BC:BC)=0,"",SUMIF(Planes!BA:BA,'Control de pagos'!A27,Planes!BC:BC)),"")</f>
        <v/>
      </c>
      <c r="N27" s="66">
        <f t="shared" si="2"/>
        <v>11239.36</v>
      </c>
    </row>
    <row r="28" spans="1:14" ht="15.75" hidden="1" thickBot="1">
      <c r="A28" s="11" t="str">
        <f t="shared" si="1"/>
        <v>N989152 4</v>
      </c>
      <c r="B28" s="3" t="s">
        <v>88</v>
      </c>
      <c r="C28" s="167">
        <v>4</v>
      </c>
      <c r="D28" s="169">
        <v>11239.36</v>
      </c>
      <c r="E28" s="100">
        <v>1026.53</v>
      </c>
      <c r="F28" s="101" t="s">
        <v>86</v>
      </c>
      <c r="G28" s="100">
        <v>12265.89</v>
      </c>
      <c r="H28" s="102">
        <v>44271</v>
      </c>
      <c r="I28" s="41">
        <v>44271</v>
      </c>
      <c r="J28" s="30">
        <f t="shared" si="3"/>
        <v>44256</v>
      </c>
      <c r="L28" s="11">
        <f>IF(I28&lt;&gt;"",IF(SUMIF(Planes!BA:BA,'Control de pagos'!A28,Planes!BC:BC)=0,"",SUMIF(Planes!BA:BA,'Control de pagos'!A28,Planes!BC:BC)),"")</f>
        <v>1348.7231999999999</v>
      </c>
      <c r="N28" s="66">
        <f t="shared" si="2"/>
        <v>11239.36</v>
      </c>
    </row>
    <row r="29" spans="1:14" ht="15.75" hidden="1" thickBot="1">
      <c r="A29" s="11" t="str">
        <f t="shared" si="1"/>
        <v>N989152 4</v>
      </c>
      <c r="B29" s="3" t="s">
        <v>88</v>
      </c>
      <c r="C29" s="168"/>
      <c r="D29" s="170"/>
      <c r="E29" s="96">
        <v>1026.53</v>
      </c>
      <c r="F29" s="97">
        <v>123.48</v>
      </c>
      <c r="G29" s="96">
        <v>12389.37</v>
      </c>
      <c r="H29" s="98">
        <v>44281</v>
      </c>
      <c r="J29" s="30" t="str">
        <f t="shared" si="3"/>
        <v>-</v>
      </c>
      <c r="L29" s="11" t="str">
        <f>IF(I29&lt;&gt;"",IF(SUMIF(Planes!BA:BA,'Control de pagos'!A29,Planes!BC:BC)=0,"",SUMIF(Planes!BA:BA,'Control de pagos'!A29,Planes!BC:BC)),"")</f>
        <v/>
      </c>
      <c r="N29" s="66">
        <f t="shared" si="2"/>
        <v>11239.36</v>
      </c>
    </row>
    <row r="30" spans="1:14" ht="15.75" hidden="1" thickBot="1">
      <c r="A30" s="11" t="str">
        <f t="shared" si="1"/>
        <v>N989152 5</v>
      </c>
      <c r="B30" s="3" t="s">
        <v>88</v>
      </c>
      <c r="C30" s="167">
        <v>5</v>
      </c>
      <c r="D30" s="171">
        <v>11239.36</v>
      </c>
      <c r="E30" s="106">
        <v>1273.79</v>
      </c>
      <c r="F30" s="107" t="s">
        <v>86</v>
      </c>
      <c r="G30" s="106">
        <v>12513.15</v>
      </c>
      <c r="H30" s="108">
        <v>44302</v>
      </c>
      <c r="I30" s="41">
        <v>44302</v>
      </c>
      <c r="J30" s="30">
        <f t="shared" si="3"/>
        <v>44287</v>
      </c>
      <c r="L30" s="11">
        <f>IF(I30&lt;&gt;"",IF(SUMIF(Planes!BA:BA,'Control de pagos'!A30,Planes!BC:BC)=0,"",SUMIF(Planes!BA:BA,'Control de pagos'!A30,Planes!BC:BC)),"")</f>
        <v>1348.7232000000001</v>
      </c>
      <c r="N30" s="66">
        <f t="shared" si="2"/>
        <v>11239.36</v>
      </c>
    </row>
    <row r="31" spans="1:14" ht="15.75" hidden="1" thickBot="1">
      <c r="A31" s="11" t="str">
        <f t="shared" si="1"/>
        <v>N989152 5</v>
      </c>
      <c r="B31" s="3" t="s">
        <v>88</v>
      </c>
      <c r="C31" s="168"/>
      <c r="D31" s="172"/>
      <c r="E31" s="96">
        <v>1273.79</v>
      </c>
      <c r="F31" s="97">
        <v>125.97</v>
      </c>
      <c r="G31" s="96">
        <v>12639.12</v>
      </c>
      <c r="H31" s="98">
        <v>44312</v>
      </c>
      <c r="J31" s="30" t="str">
        <f t="shared" si="3"/>
        <v>-</v>
      </c>
      <c r="L31" s="11" t="str">
        <f>IF(I31&lt;&gt;"",IF(SUMIF(Planes!BA:BA,'Control de pagos'!A31,Planes!BC:BC)=0,"",SUMIF(Planes!BA:BA,'Control de pagos'!A31,Planes!BC:BC)),"")</f>
        <v/>
      </c>
      <c r="N31" s="66">
        <f t="shared" si="2"/>
        <v>11239.36</v>
      </c>
    </row>
    <row r="32" spans="1:14" ht="15.75" hidden="1" thickBot="1">
      <c r="A32" s="11" t="str">
        <f t="shared" si="1"/>
        <v>N989152 6</v>
      </c>
      <c r="B32" s="3" t="s">
        <v>88</v>
      </c>
      <c r="C32" s="167">
        <v>6</v>
      </c>
      <c r="D32" s="171">
        <v>11239.36</v>
      </c>
      <c r="E32" s="106">
        <v>1491.09</v>
      </c>
      <c r="F32" s="107" t="s">
        <v>86</v>
      </c>
      <c r="G32" s="106">
        <v>12730.45</v>
      </c>
      <c r="H32" s="108">
        <v>44332</v>
      </c>
      <c r="I32" s="41">
        <v>44332</v>
      </c>
      <c r="J32" s="30">
        <f t="shared" si="3"/>
        <v>44317</v>
      </c>
      <c r="L32" s="11">
        <f>IF(I32&lt;&gt;"",IF(SUMIF(Planes!BA:BA,'Control de pagos'!A32,Planes!BC:BC)=0,"",SUMIF(Planes!BA:BA,'Control de pagos'!A32,Planes!BC:BC)),"")</f>
        <v>1348.7232000000001</v>
      </c>
      <c r="N32" s="66">
        <f t="shared" si="2"/>
        <v>11239.36</v>
      </c>
    </row>
    <row r="33" spans="1:14" ht="15.75" hidden="1" thickBot="1">
      <c r="A33" s="11" t="str">
        <f t="shared" si="1"/>
        <v>N989152 6</v>
      </c>
      <c r="B33" s="3" t="s">
        <v>88</v>
      </c>
      <c r="C33" s="168"/>
      <c r="D33" s="172"/>
      <c r="E33" s="96">
        <v>1491.09</v>
      </c>
      <c r="F33" s="97">
        <v>128.15</v>
      </c>
      <c r="G33" s="96">
        <v>12858.6</v>
      </c>
      <c r="H33" s="98">
        <v>44342</v>
      </c>
      <c r="J33" s="30" t="str">
        <f t="shared" si="3"/>
        <v>-</v>
      </c>
      <c r="L33" s="11" t="str">
        <f>IF(I33&lt;&gt;"",IF(SUMIF(Planes!BA:BA,'Control de pagos'!A33,Planes!BC:BC)=0,"",SUMIF(Planes!BA:BA,'Control de pagos'!A33,Planes!BC:BC)),"")</f>
        <v/>
      </c>
      <c r="N33" s="66">
        <f t="shared" si="2"/>
        <v>11239.36</v>
      </c>
    </row>
    <row r="34" spans="1:14" ht="15.75" hidden="1" thickBot="1">
      <c r="A34" s="11" t="str">
        <f t="shared" si="1"/>
        <v>N989152 7</v>
      </c>
      <c r="B34" s="3" t="s">
        <v>88</v>
      </c>
      <c r="C34" s="167">
        <v>7</v>
      </c>
      <c r="D34" s="171">
        <v>11239.36</v>
      </c>
      <c r="E34" s="106">
        <f>+G34-D34</f>
        <v>1810.2899999999991</v>
      </c>
      <c r="F34" s="107" t="s">
        <v>86</v>
      </c>
      <c r="G34" s="106">
        <v>13049.65</v>
      </c>
      <c r="H34" s="108">
        <v>44363</v>
      </c>
      <c r="I34" s="41">
        <v>44363</v>
      </c>
      <c r="J34" s="30">
        <f t="shared" si="3"/>
        <v>44348</v>
      </c>
      <c r="L34" s="11">
        <f>IF(I34&lt;&gt;"",IF(SUMIF(Planes!BA:BA,'Control de pagos'!A34,Planes!BC:BC)=0,"",SUMIF(Planes!BA:BA,'Control de pagos'!A34,Planes!BC:BC)),"")</f>
        <v>1348.7232000000001</v>
      </c>
      <c r="N34" s="66">
        <f t="shared" si="2"/>
        <v>11239.36</v>
      </c>
    </row>
    <row r="35" spans="1:14" ht="15.75" hidden="1" thickBot="1">
      <c r="A35" s="11" t="str">
        <f t="shared" si="1"/>
        <v>N989152 7</v>
      </c>
      <c r="B35" s="3" t="s">
        <v>88</v>
      </c>
      <c r="C35" s="168"/>
      <c r="D35" s="172"/>
      <c r="E35" s="96">
        <v>1723.37</v>
      </c>
      <c r="F35" s="97">
        <v>130.49</v>
      </c>
      <c r="G35" s="96">
        <v>13093.22</v>
      </c>
      <c r="H35" s="98">
        <v>44373</v>
      </c>
      <c r="J35" s="30" t="str">
        <f t="shared" si="3"/>
        <v>-</v>
      </c>
      <c r="L35" s="11" t="str">
        <f>IF(I35&lt;&gt;"",IF(SUMIF(Planes!BA:BA,'Control de pagos'!A35,Planes!BC:BC)=0,"",SUMIF(Planes!BA:BA,'Control de pagos'!A35,Planes!BC:BC)),"")</f>
        <v/>
      </c>
      <c r="N35" s="66">
        <f t="shared" si="2"/>
        <v>11239.36</v>
      </c>
    </row>
    <row r="36" spans="1:14" ht="15.75" hidden="1" thickBot="1">
      <c r="A36" s="11" t="str">
        <f t="shared" si="1"/>
        <v>N989152 8</v>
      </c>
      <c r="B36" s="3" t="s">
        <v>88</v>
      </c>
      <c r="C36" s="167">
        <v>8</v>
      </c>
      <c r="D36" s="171">
        <v>11239.36</v>
      </c>
      <c r="E36" s="106">
        <v>2129.48</v>
      </c>
      <c r="F36" s="107" t="s">
        <v>86</v>
      </c>
      <c r="G36" s="106">
        <f>+D36+E36</f>
        <v>13368.84</v>
      </c>
      <c r="H36" s="108">
        <v>44393</v>
      </c>
      <c r="I36" s="41">
        <v>44393</v>
      </c>
      <c r="J36" s="30">
        <f t="shared" si="3"/>
        <v>44378</v>
      </c>
      <c r="L36" s="11">
        <f>IF(I36&lt;&gt;"",IF(SUMIF(Planes!BA:BA,'Control de pagos'!A36,Planes!BC:BC)=0,"",SUMIF(Planes!BA:BA,'Control de pagos'!A36,Planes!BC:BC)),"")</f>
        <v>1348.7232000000001</v>
      </c>
      <c r="N36" s="66">
        <f t="shared" si="2"/>
        <v>11239.36</v>
      </c>
    </row>
    <row r="37" spans="1:14" ht="15.75" hidden="1" thickBot="1">
      <c r="A37" s="11" t="str">
        <f t="shared" si="1"/>
        <v>N989152 8</v>
      </c>
      <c r="B37" s="3" t="s">
        <v>88</v>
      </c>
      <c r="C37" s="168"/>
      <c r="D37" s="172"/>
      <c r="E37" s="96">
        <v>1940.66</v>
      </c>
      <c r="F37" s="97">
        <v>132.68</v>
      </c>
      <c r="G37" s="96">
        <v>13312.7</v>
      </c>
      <c r="H37" s="98">
        <v>44403</v>
      </c>
      <c r="J37" s="30" t="str">
        <f t="shared" si="3"/>
        <v>-</v>
      </c>
      <c r="L37" s="11" t="str">
        <f>IF(I37&lt;&gt;"",IF(SUMIF(Planes!BA:BA,'Control de pagos'!A37,Planes!BC:BC)=0,"",SUMIF(Planes!BA:BA,'Control de pagos'!A37,Planes!BC:BC)),"")</f>
        <v/>
      </c>
      <c r="N37" s="66">
        <f t="shared" si="2"/>
        <v>11239.36</v>
      </c>
    </row>
    <row r="38" spans="1:14" ht="15.75" hidden="1" thickBot="1">
      <c r="A38" s="11" t="str">
        <f t="shared" si="1"/>
        <v>N989152 9</v>
      </c>
      <c r="B38" s="3" t="s">
        <v>88</v>
      </c>
      <c r="C38" s="167">
        <v>9</v>
      </c>
      <c r="D38" s="171">
        <v>11239.36</v>
      </c>
      <c r="E38" s="106">
        <v>2448.6799999999998</v>
      </c>
      <c r="F38" s="107" t="s">
        <v>86</v>
      </c>
      <c r="G38" s="106">
        <f>+D38+E38</f>
        <v>13688.04</v>
      </c>
      <c r="H38" s="108">
        <v>44424</v>
      </c>
      <c r="I38" s="41">
        <v>44424</v>
      </c>
      <c r="J38" s="30">
        <f t="shared" si="3"/>
        <v>44409</v>
      </c>
      <c r="L38" s="11">
        <f>IF(I38&lt;&gt;"",IF(SUMIF(Planes!BA:BA,'Control de pagos'!A38,Planes!BC:BC)=0,"",SUMIF(Planes!BA:BA,'Control de pagos'!A38,Planes!BC:BC)),"")</f>
        <v>1348.7232000000001</v>
      </c>
      <c r="N38" s="66">
        <f t="shared" si="2"/>
        <v>11239.36</v>
      </c>
    </row>
    <row r="39" spans="1:14" ht="15.75" hidden="1" thickBot="1">
      <c r="A39" s="11" t="str">
        <f t="shared" si="1"/>
        <v>N989152 9</v>
      </c>
      <c r="B39" s="3" t="s">
        <v>88</v>
      </c>
      <c r="C39" s="168"/>
      <c r="D39" s="172"/>
      <c r="E39" s="96">
        <v>2172.94</v>
      </c>
      <c r="F39" s="97">
        <v>135.02000000000001</v>
      </c>
      <c r="G39" s="96">
        <v>13547.32</v>
      </c>
      <c r="H39" s="98">
        <v>44434</v>
      </c>
      <c r="J39" s="30" t="str">
        <f t="shared" si="3"/>
        <v>-</v>
      </c>
      <c r="L39" s="11" t="str">
        <f>IF(I39&lt;&gt;"",IF(SUMIF(Planes!BA:BA,'Control de pagos'!A39,Planes!BC:BC)=0,"",SUMIF(Planes!BA:BA,'Control de pagos'!A39,Planes!BC:BC)),"")</f>
        <v/>
      </c>
      <c r="N39" s="66">
        <f t="shared" si="2"/>
        <v>11239.36</v>
      </c>
    </row>
    <row r="40" spans="1:14" ht="15.75" hidden="1" thickBot="1">
      <c r="A40" s="11" t="str">
        <f t="shared" si="1"/>
        <v>N989152 10</v>
      </c>
      <c r="B40" s="3" t="s">
        <v>88</v>
      </c>
      <c r="C40" s="167">
        <v>10</v>
      </c>
      <c r="D40" s="171">
        <v>11239.36</v>
      </c>
      <c r="E40" s="106">
        <v>2767.88</v>
      </c>
      <c r="F40" s="107" t="s">
        <v>86</v>
      </c>
      <c r="G40" s="106">
        <f>+D40+E40</f>
        <v>14007.240000000002</v>
      </c>
      <c r="H40" s="108">
        <v>44455</v>
      </c>
      <c r="I40" s="41">
        <v>44455</v>
      </c>
      <c r="J40" s="30">
        <f t="shared" si="3"/>
        <v>44440</v>
      </c>
      <c r="L40" s="11">
        <f>IF(I40&lt;&gt;"",IF(SUMIF(Planes!BA:BA,'Control de pagos'!A40,Planes!BC:BC)=0,"",SUMIF(Planes!BA:BA,'Control de pagos'!A40,Planes!BC:BC)),"")</f>
        <v>1348.7231999999999</v>
      </c>
      <c r="N40" s="66">
        <f t="shared" si="2"/>
        <v>11239.36</v>
      </c>
    </row>
    <row r="41" spans="1:14" ht="15.75" hidden="1" thickBot="1">
      <c r="A41" s="11" t="str">
        <f t="shared" si="1"/>
        <v>N989152 10</v>
      </c>
      <c r="B41" s="3" t="s">
        <v>88</v>
      </c>
      <c r="C41" s="168"/>
      <c r="D41" s="172"/>
      <c r="E41" s="96">
        <v>2397.73</v>
      </c>
      <c r="F41" s="97">
        <v>137.28</v>
      </c>
      <c r="G41" s="96">
        <v>13774.37</v>
      </c>
      <c r="H41" s="98">
        <v>44465</v>
      </c>
      <c r="J41" s="30" t="str">
        <f t="shared" si="3"/>
        <v>-</v>
      </c>
      <c r="L41" s="11" t="str">
        <f>IF(I41&lt;&gt;"",IF(SUMIF(Planes!BA:BA,'Control de pagos'!A41,Planes!BC:BC)=0,"",SUMIF(Planes!BA:BA,'Control de pagos'!A41,Planes!BC:BC)),"")</f>
        <v/>
      </c>
      <c r="N41" s="66">
        <f t="shared" si="2"/>
        <v>11239.36</v>
      </c>
    </row>
    <row r="42" spans="1:14" ht="15.75" hidden="1" thickBot="1">
      <c r="A42" s="11" t="str">
        <f t="shared" ref="A42:A105" si="4">B42&amp;" "&amp;IF(C42="",C41,C42)</f>
        <v>N989152 11</v>
      </c>
      <c r="B42" s="3" t="s">
        <v>88</v>
      </c>
      <c r="C42" s="167">
        <v>11</v>
      </c>
      <c r="D42" s="171">
        <v>11239.36</v>
      </c>
      <c r="E42" s="106">
        <v>3087.08</v>
      </c>
      <c r="F42" s="107" t="s">
        <v>86</v>
      </c>
      <c r="G42" s="106">
        <f>+D42+E42</f>
        <v>14326.44</v>
      </c>
      <c r="H42" s="108">
        <v>44485</v>
      </c>
      <c r="I42" s="41">
        <v>44485</v>
      </c>
      <c r="J42" s="30">
        <f t="shared" si="3"/>
        <v>44470</v>
      </c>
      <c r="L42" s="11">
        <f>IF(I42&lt;&gt;"",IF(SUMIF(Planes!BA:BA,'Control de pagos'!A42,Planes!BC:BC)=0,"",SUMIF(Planes!BA:BA,'Control de pagos'!A42,Planes!BC:BC)),"")</f>
        <v>1348.7231999999999</v>
      </c>
      <c r="N42" s="66">
        <f t="shared" si="2"/>
        <v>11239.36</v>
      </c>
    </row>
    <row r="43" spans="1:14" ht="15.75" hidden="1" thickBot="1">
      <c r="A43" s="11" t="str">
        <f t="shared" si="4"/>
        <v>N989152 11</v>
      </c>
      <c r="B43" s="3" t="s">
        <v>88</v>
      </c>
      <c r="C43" s="168"/>
      <c r="D43" s="172"/>
      <c r="E43" s="96">
        <v>2615.02</v>
      </c>
      <c r="F43" s="97">
        <v>139.47</v>
      </c>
      <c r="G43" s="96">
        <v>13993.85</v>
      </c>
      <c r="H43" s="98">
        <v>44495</v>
      </c>
      <c r="J43" s="30" t="str">
        <f t="shared" si="3"/>
        <v>-</v>
      </c>
      <c r="L43" s="11" t="str">
        <f>IF(I43&lt;&gt;"",IF(SUMIF(Planes!BA:BA,'Control de pagos'!A43,Planes!BC:BC)=0,"",SUMIF(Planes!BA:BA,'Control de pagos'!A43,Planes!BC:BC)),"")</f>
        <v/>
      </c>
      <c r="N43" s="66">
        <f t="shared" si="2"/>
        <v>11239.36</v>
      </c>
    </row>
    <row r="44" spans="1:14" ht="15.75" hidden="1" thickBot="1">
      <c r="A44" s="11" t="str">
        <f t="shared" si="4"/>
        <v>N989152 12</v>
      </c>
      <c r="B44" s="3" t="s">
        <v>88</v>
      </c>
      <c r="C44" s="167">
        <v>12</v>
      </c>
      <c r="D44" s="171">
        <v>11239.36</v>
      </c>
      <c r="E44" s="106">
        <v>3406.28</v>
      </c>
      <c r="F44" s="107" t="s">
        <v>86</v>
      </c>
      <c r="G44" s="106">
        <f>+D44+E44</f>
        <v>14645.640000000001</v>
      </c>
      <c r="H44" s="108">
        <v>44516</v>
      </c>
      <c r="I44" s="41">
        <v>44516</v>
      </c>
      <c r="J44" s="30">
        <f t="shared" si="3"/>
        <v>44501</v>
      </c>
      <c r="L44" s="11">
        <f>IF(I44&lt;&gt;"",IF(SUMIF(Planes!BA:BA,'Control de pagos'!A44,Planes!BC:BC)=0,"",SUMIF(Planes!BA:BA,'Control de pagos'!A44,Planes!BC:BC)),"")</f>
        <v>1348.7232000000001</v>
      </c>
      <c r="N44" s="66">
        <f t="shared" si="2"/>
        <v>11239.36</v>
      </c>
    </row>
    <row r="45" spans="1:14" ht="15.75" hidden="1" thickBot="1">
      <c r="A45" s="11" t="str">
        <f t="shared" si="4"/>
        <v>N989152 12</v>
      </c>
      <c r="B45" s="3" t="s">
        <v>88</v>
      </c>
      <c r="C45" s="168"/>
      <c r="D45" s="172"/>
      <c r="E45" s="96">
        <v>2847.3</v>
      </c>
      <c r="F45" s="97">
        <v>141.81</v>
      </c>
      <c r="G45" s="96">
        <v>14228.47</v>
      </c>
      <c r="H45" s="98">
        <v>44526</v>
      </c>
      <c r="J45" s="30" t="str">
        <f t="shared" si="3"/>
        <v>-</v>
      </c>
      <c r="L45" s="11" t="str">
        <f>IF(I45&lt;&gt;"",IF(SUMIF(Planes!BA:BA,'Control de pagos'!A45,Planes!BC:BC)=0,"",SUMIF(Planes!BA:BA,'Control de pagos'!A45,Planes!BC:BC)),"")</f>
        <v/>
      </c>
      <c r="N45" s="66">
        <f t="shared" si="2"/>
        <v>11239.36</v>
      </c>
    </row>
    <row r="46" spans="1:14" ht="15.75" hidden="1" thickBot="1">
      <c r="A46" s="11" t="str">
        <f t="shared" si="4"/>
        <v>N989152 13</v>
      </c>
      <c r="B46" s="3" t="s">
        <v>88</v>
      </c>
      <c r="C46" s="167">
        <v>13</v>
      </c>
      <c r="D46" s="171">
        <v>11239.36</v>
      </c>
      <c r="E46" s="106">
        <v>3725.47</v>
      </c>
      <c r="F46" s="107" t="s">
        <v>86</v>
      </c>
      <c r="G46" s="106">
        <f>+D46+E46</f>
        <v>14964.83</v>
      </c>
      <c r="H46" s="108">
        <v>44546</v>
      </c>
      <c r="I46" s="41">
        <v>44546</v>
      </c>
      <c r="J46" s="30">
        <f t="shared" si="3"/>
        <v>44531</v>
      </c>
      <c r="L46" s="11">
        <f>IF(I46&lt;&gt;"",IF(SUMIF(Planes!BA:BA,'Control de pagos'!A46,Planes!BC:BC)=0,"",SUMIF(Planes!BA:BA,'Control de pagos'!A46,Planes!BC:BC)),"")</f>
        <v>1348.7231999999999</v>
      </c>
      <c r="N46" s="66">
        <f t="shared" si="2"/>
        <v>11239.36</v>
      </c>
    </row>
    <row r="47" spans="1:14" ht="15.75" hidden="1" thickBot="1">
      <c r="A47" s="11" t="str">
        <f t="shared" si="4"/>
        <v>N989152 13</v>
      </c>
      <c r="B47" s="3" t="s">
        <v>88</v>
      </c>
      <c r="C47" s="168"/>
      <c r="D47" s="172"/>
      <c r="E47" s="96">
        <v>3064.6</v>
      </c>
      <c r="F47" s="97">
        <v>143.99</v>
      </c>
      <c r="G47" s="96">
        <v>14447.95</v>
      </c>
      <c r="H47" s="98">
        <v>44556</v>
      </c>
      <c r="J47" s="30" t="str">
        <f t="shared" si="3"/>
        <v>-</v>
      </c>
      <c r="L47" s="11" t="str">
        <f>IF(I47&lt;&gt;"",IF(SUMIF(Planes!BA:BA,'Control de pagos'!A47,Planes!BC:BC)=0,"",SUMIF(Planes!BA:BA,'Control de pagos'!A47,Planes!BC:BC)),"")</f>
        <v/>
      </c>
      <c r="N47" s="66">
        <f t="shared" si="2"/>
        <v>11239.36</v>
      </c>
    </row>
    <row r="48" spans="1:14" ht="15.75" hidden="1" thickBot="1">
      <c r="A48" s="11" t="str">
        <f t="shared" si="4"/>
        <v>N989152 14</v>
      </c>
      <c r="B48" s="3" t="s">
        <v>88</v>
      </c>
      <c r="C48" s="167">
        <v>14</v>
      </c>
      <c r="D48" s="171">
        <v>11239.36</v>
      </c>
      <c r="E48" s="106">
        <v>4044.67</v>
      </c>
      <c r="F48" s="107" t="s">
        <v>86</v>
      </c>
      <c r="G48" s="106">
        <f>+D48+E48</f>
        <v>15284.03</v>
      </c>
      <c r="H48" s="108">
        <v>44577</v>
      </c>
      <c r="I48" s="41">
        <v>44577</v>
      </c>
      <c r="J48" s="30">
        <f t="shared" si="3"/>
        <v>44562</v>
      </c>
      <c r="L48" s="11">
        <f>IF(I48&lt;&gt;"",IF(SUMIF(Planes!BA:BA,'Control de pagos'!A48,Planes!BC:BC)=0,"",SUMIF(Planes!BA:BA,'Control de pagos'!A48,Planes!BC:BC)),"")</f>
        <v>1348.7232000000001</v>
      </c>
      <c r="N48" s="66">
        <f t="shared" si="2"/>
        <v>11239.36</v>
      </c>
    </row>
    <row r="49" spans="1:14" ht="15.75" hidden="1" thickBot="1">
      <c r="A49" s="11" t="str">
        <f t="shared" si="4"/>
        <v>N989152 14</v>
      </c>
      <c r="B49" s="3" t="s">
        <v>88</v>
      </c>
      <c r="C49" s="168"/>
      <c r="D49" s="172"/>
      <c r="E49" s="96">
        <v>3296.88</v>
      </c>
      <c r="F49" s="97">
        <v>146.33000000000001</v>
      </c>
      <c r="G49" s="96">
        <v>14682.57</v>
      </c>
      <c r="H49" s="98">
        <v>44587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6">
        <f t="shared" si="2"/>
        <v>11239.36</v>
      </c>
    </row>
    <row r="50" spans="1:14" ht="15.75" hidden="1" thickBot="1">
      <c r="A50" s="11" t="str">
        <f t="shared" si="4"/>
        <v>N989152 15</v>
      </c>
      <c r="B50" s="3" t="s">
        <v>88</v>
      </c>
      <c r="C50" s="167">
        <v>15</v>
      </c>
      <c r="D50" s="171">
        <v>11239.36</v>
      </c>
      <c r="E50" s="106">
        <v>3521.67</v>
      </c>
      <c r="F50" s="107" t="s">
        <v>86</v>
      </c>
      <c r="G50" s="106">
        <v>14761.03</v>
      </c>
      <c r="H50" s="108">
        <v>44608</v>
      </c>
      <c r="I50" s="41">
        <v>44608</v>
      </c>
      <c r="J50" s="30">
        <f t="shared" si="3"/>
        <v>44593</v>
      </c>
      <c r="L50" s="11">
        <f>IF(I50&lt;&gt;"",IF(SUMIF(Planes!BA:BA,'Control de pagos'!A50,Planes!BC:BC)=0,"",SUMIF(Planes!BA:BA,'Control de pagos'!A50,Planes!BC:BC)),"")</f>
        <v>1348.7231999999999</v>
      </c>
      <c r="N50" s="66">
        <f t="shared" si="2"/>
        <v>11239.36</v>
      </c>
    </row>
    <row r="51" spans="1:14" ht="15.75" hidden="1" thickBot="1">
      <c r="A51" s="11" t="str">
        <f t="shared" si="4"/>
        <v>N989152 15</v>
      </c>
      <c r="B51" s="3" t="s">
        <v>88</v>
      </c>
      <c r="C51" s="168"/>
      <c r="D51" s="172"/>
      <c r="E51" s="96">
        <v>3521.67</v>
      </c>
      <c r="F51" s="97">
        <v>148.59</v>
      </c>
      <c r="G51" s="96">
        <v>14909.62</v>
      </c>
      <c r="H51" s="98">
        <v>44618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6">
        <f t="shared" si="2"/>
        <v>11239.36</v>
      </c>
    </row>
    <row r="52" spans="1:14" ht="15.75" hidden="1" thickBot="1">
      <c r="A52" s="11" t="str">
        <f t="shared" si="4"/>
        <v>N989152 16</v>
      </c>
      <c r="B52" s="3" t="s">
        <v>88</v>
      </c>
      <c r="C52" s="167">
        <v>16</v>
      </c>
      <c r="D52" s="171">
        <v>11239.36</v>
      </c>
      <c r="E52" s="106">
        <v>3723.97</v>
      </c>
      <c r="F52" s="107" t="s">
        <v>86</v>
      </c>
      <c r="G52" s="106">
        <v>14963.33</v>
      </c>
      <c r="H52" s="108">
        <v>44636</v>
      </c>
      <c r="I52" s="41">
        <v>44636</v>
      </c>
      <c r="J52" s="30">
        <f t="shared" si="3"/>
        <v>44621</v>
      </c>
      <c r="L52" s="11">
        <f>IF(I52&lt;&gt;"",IF(SUMIF(Planes!BA:BA,'Control de pagos'!A52,Planes!BC:BC)=0,"",SUMIF(Planes!BA:BA,'Control de pagos'!A52,Planes!BC:BC)),"")</f>
        <v>1348.7231999999999</v>
      </c>
      <c r="N52" s="66">
        <f t="shared" si="2"/>
        <v>11239.36</v>
      </c>
    </row>
    <row r="53" spans="1:14" ht="15.75" hidden="1" thickBot="1">
      <c r="A53" s="11" t="str">
        <f t="shared" si="4"/>
        <v>N989152 16</v>
      </c>
      <c r="B53" s="3" t="s">
        <v>88</v>
      </c>
      <c r="C53" s="168"/>
      <c r="D53" s="172"/>
      <c r="E53" s="96">
        <v>3723.97</v>
      </c>
      <c r="F53" s="97">
        <v>150.63</v>
      </c>
      <c r="G53" s="96">
        <v>15113.96</v>
      </c>
      <c r="H53" s="98">
        <v>44646</v>
      </c>
      <c r="J53" s="30" t="str">
        <f t="shared" si="3"/>
        <v>-</v>
      </c>
      <c r="L53" s="11" t="str">
        <f>IF(I53&lt;&gt;"",IF(SUMIF(Planes!BA:BA,'Control de pagos'!A53,Planes!BC:BC)=0,"",SUMIF(Planes!BA:BA,'Control de pagos'!A53,Planes!BC:BC)),"")</f>
        <v/>
      </c>
      <c r="N53" s="66">
        <f t="shared" si="2"/>
        <v>11239.36</v>
      </c>
    </row>
    <row r="54" spans="1:14" ht="15.75" hidden="1" thickBot="1">
      <c r="A54" s="11" t="str">
        <f t="shared" si="4"/>
        <v>N989152 17</v>
      </c>
      <c r="B54" s="3" t="s">
        <v>88</v>
      </c>
      <c r="C54" s="173">
        <v>17</v>
      </c>
      <c r="D54" s="169">
        <v>11239.36</v>
      </c>
      <c r="E54" s="100">
        <v>3971.24</v>
      </c>
      <c r="F54" s="101" t="s">
        <v>86</v>
      </c>
      <c r="G54" s="100">
        <v>15210.6</v>
      </c>
      <c r="H54" s="102">
        <v>44667</v>
      </c>
      <c r="I54" s="41">
        <v>44667</v>
      </c>
      <c r="J54" s="30">
        <f t="shared" si="3"/>
        <v>44652</v>
      </c>
      <c r="L54" s="11">
        <f>IF(I54&lt;&gt;"",IF(SUMIF(Planes!BA:BA,'Control de pagos'!A54,Planes!BC:BC)=0,"",SUMIF(Planes!BA:BA,'Control de pagos'!A54,Planes!BC:BC)),"")</f>
        <v>1348.7231999999999</v>
      </c>
      <c r="N54" s="66">
        <f t="shared" si="2"/>
        <v>11239.36</v>
      </c>
    </row>
    <row r="55" spans="1:14" ht="15.75" hidden="1" thickBot="1">
      <c r="A55" s="11" t="str">
        <f t="shared" si="4"/>
        <v>N989152 17</v>
      </c>
      <c r="B55" s="3" t="s">
        <v>88</v>
      </c>
      <c r="C55" s="174"/>
      <c r="D55" s="170"/>
      <c r="E55" s="96">
        <v>3971.24</v>
      </c>
      <c r="F55" s="97">
        <v>153.12</v>
      </c>
      <c r="G55" s="96">
        <v>15363.72</v>
      </c>
      <c r="H55" s="98">
        <v>44677</v>
      </c>
      <c r="J55" s="30" t="str">
        <f t="shared" si="3"/>
        <v>-</v>
      </c>
      <c r="L55" s="11" t="str">
        <f>IF(I55&lt;&gt;"",IF(SUMIF(Planes!BA:BA,'Control de pagos'!A55,Planes!BC:BC)=0,"",SUMIF(Planes!BA:BA,'Control de pagos'!A55,Planes!BC:BC)),"")</f>
        <v/>
      </c>
      <c r="N55" s="66">
        <f t="shared" si="2"/>
        <v>11239.36</v>
      </c>
    </row>
    <row r="56" spans="1:14" ht="15.75" hidden="1" thickBot="1">
      <c r="A56" s="11" t="str">
        <f t="shared" si="4"/>
        <v>N989152 18</v>
      </c>
      <c r="B56" s="3" t="s">
        <v>88</v>
      </c>
      <c r="C56" s="167">
        <v>18</v>
      </c>
      <c r="D56" s="171">
        <v>11239.36</v>
      </c>
      <c r="E56" s="106">
        <v>5321.46</v>
      </c>
      <c r="F56" s="107" t="s">
        <v>86</v>
      </c>
      <c r="G56" s="106">
        <f>+D56+E56</f>
        <v>16560.82</v>
      </c>
      <c r="H56" s="108">
        <v>44697</v>
      </c>
      <c r="I56" s="41">
        <v>44697</v>
      </c>
      <c r="J56" s="30">
        <f t="shared" si="3"/>
        <v>44682</v>
      </c>
      <c r="L56" s="11">
        <f>IF(I56&lt;&gt;"",IF(SUMIF(Planes!BA:BA,'Control de pagos'!A56,Planes!BC:BC)=0,"",SUMIF(Planes!BA:BA,'Control de pagos'!A56,Planes!BC:BC)),"")</f>
        <v>1348.7231999999999</v>
      </c>
      <c r="N56" s="66">
        <f t="shared" si="2"/>
        <v>11239.36</v>
      </c>
    </row>
    <row r="57" spans="1:14" ht="15.75" hidden="1" thickBot="1">
      <c r="A57" s="11" t="str">
        <f t="shared" si="4"/>
        <v>N989152 18</v>
      </c>
      <c r="B57" s="3" t="s">
        <v>88</v>
      </c>
      <c r="C57" s="168"/>
      <c r="D57" s="172"/>
      <c r="E57" s="96">
        <v>4188.53</v>
      </c>
      <c r="F57" s="97">
        <v>155.31</v>
      </c>
      <c r="G57" s="96">
        <v>15583.2</v>
      </c>
      <c r="H57" s="98">
        <v>44707</v>
      </c>
      <c r="J57" s="30" t="str">
        <f t="shared" si="3"/>
        <v>-</v>
      </c>
      <c r="L57" s="11" t="str">
        <f>IF(I57&lt;&gt;"",IF(SUMIF(Planes!BA:BA,'Control de pagos'!A57,Planes!BC:BC)=0,"",SUMIF(Planes!BA:BA,'Control de pagos'!A57,Planes!BC:BC)),"")</f>
        <v/>
      </c>
      <c r="N57" s="66">
        <f t="shared" si="2"/>
        <v>11239.36</v>
      </c>
    </row>
    <row r="58" spans="1:14" ht="15.75" hidden="1" thickBot="1">
      <c r="A58" s="11" t="str">
        <f t="shared" si="4"/>
        <v>N989152 19</v>
      </c>
      <c r="B58" s="3" t="s">
        <v>88</v>
      </c>
      <c r="C58" s="167">
        <v>19</v>
      </c>
      <c r="D58" s="171">
        <v>11239.36</v>
      </c>
      <c r="E58" s="106">
        <v>5755.3</v>
      </c>
      <c r="F58" s="107" t="s">
        <v>86</v>
      </c>
      <c r="G58" s="106">
        <f>+D58+E58</f>
        <v>16994.66</v>
      </c>
      <c r="H58" s="108">
        <v>44728</v>
      </c>
      <c r="I58" s="41">
        <v>44728</v>
      </c>
      <c r="J58" s="30">
        <f t="shared" si="3"/>
        <v>44713</v>
      </c>
      <c r="L58" s="11">
        <f>IF(I58&lt;&gt;"",IF(SUMIF(Planes!BA:BA,'Control de pagos'!A58,Planes!BC:BC)=0,"",SUMIF(Planes!BA:BA,'Control de pagos'!A58,Planes!BC:BC)),"")</f>
        <v>1348.7232000000001</v>
      </c>
      <c r="N58" s="66">
        <f t="shared" si="2"/>
        <v>11239.36</v>
      </c>
    </row>
    <row r="59" spans="1:14" ht="15.75" hidden="1" thickBot="1">
      <c r="A59" s="11" t="str">
        <f t="shared" si="4"/>
        <v>N989152 19</v>
      </c>
      <c r="B59" s="3" t="s">
        <v>88</v>
      </c>
      <c r="C59" s="168"/>
      <c r="D59" s="172"/>
      <c r="E59" s="96">
        <v>4420.8100000000004</v>
      </c>
      <c r="F59" s="97">
        <v>157.65</v>
      </c>
      <c r="G59" s="96">
        <v>15817.82</v>
      </c>
      <c r="H59" s="98">
        <v>44738</v>
      </c>
      <c r="J59" s="30" t="str">
        <f t="shared" si="3"/>
        <v>-</v>
      </c>
      <c r="L59" s="11" t="str">
        <f>IF(I59&lt;&gt;"",IF(SUMIF(Planes!BA:BA,'Control de pagos'!A59,Planes!BC:BC)=0,"",SUMIF(Planes!BA:BA,'Control de pagos'!A59,Planes!BC:BC)),"")</f>
        <v/>
      </c>
      <c r="N59" s="66">
        <f t="shared" si="2"/>
        <v>11239.36</v>
      </c>
    </row>
    <row r="60" spans="1:14" ht="15.75" hidden="1" thickBot="1">
      <c r="A60" s="11" t="str">
        <f t="shared" si="4"/>
        <v>N989152 20</v>
      </c>
      <c r="B60" s="3" t="s">
        <v>88</v>
      </c>
      <c r="C60" s="167">
        <v>20</v>
      </c>
      <c r="D60" s="171">
        <v>11239.36</v>
      </c>
      <c r="E60" s="106">
        <v>4638.1099999999997</v>
      </c>
      <c r="F60" s="107" t="s">
        <v>86</v>
      </c>
      <c r="G60" s="106">
        <v>15877.47</v>
      </c>
      <c r="H60" s="108">
        <v>44758</v>
      </c>
      <c r="I60" s="41">
        <v>44758</v>
      </c>
      <c r="J60" s="30">
        <f t="shared" si="3"/>
        <v>44743</v>
      </c>
      <c r="L60" s="11">
        <f>IF(I60&lt;&gt;"",IF(SUMIF(Planes!BA:BA,'Control de pagos'!A60,Planes!BC:BC)=0,"",SUMIF(Planes!BA:BA,'Control de pagos'!A60,Planes!BC:BC)),"")</f>
        <v>1348.7232000000001</v>
      </c>
      <c r="N60" s="66">
        <f t="shared" si="2"/>
        <v>11239.36</v>
      </c>
    </row>
    <row r="61" spans="1:14" ht="15.75" hidden="1" thickBot="1">
      <c r="A61" s="11" t="str">
        <f t="shared" si="4"/>
        <v>N989152 20</v>
      </c>
      <c r="B61" s="3" t="s">
        <v>88</v>
      </c>
      <c r="C61" s="168"/>
      <c r="D61" s="172"/>
      <c r="E61" s="96">
        <v>4638.1099999999997</v>
      </c>
      <c r="F61" s="97">
        <v>159.83000000000001</v>
      </c>
      <c r="G61" s="96">
        <v>16037.3</v>
      </c>
      <c r="H61" s="98">
        <v>44768</v>
      </c>
      <c r="J61" s="30" t="str">
        <f t="shared" si="3"/>
        <v>-</v>
      </c>
      <c r="L61" s="11" t="str">
        <f>IF(I61&lt;&gt;"",IF(SUMIF(Planes!BA:BA,'Control de pagos'!A61,Planes!BC:BC)=0,"",SUMIF(Planes!BA:BA,'Control de pagos'!A61,Planes!BC:BC)),"")</f>
        <v/>
      </c>
      <c r="N61" s="66">
        <f t="shared" si="2"/>
        <v>11239.36</v>
      </c>
    </row>
    <row r="62" spans="1:14" ht="15.75" hidden="1" thickBot="1">
      <c r="A62" s="11" t="str">
        <f t="shared" si="4"/>
        <v>N989152 21</v>
      </c>
      <c r="B62" s="3" t="s">
        <v>88</v>
      </c>
      <c r="C62" s="167">
        <v>21</v>
      </c>
      <c r="D62" s="171">
        <v>11239.36</v>
      </c>
      <c r="E62" s="106">
        <v>4870.3900000000003</v>
      </c>
      <c r="F62" s="107" t="s">
        <v>86</v>
      </c>
      <c r="G62" s="106">
        <v>16109.75</v>
      </c>
      <c r="H62" s="108">
        <v>44789</v>
      </c>
      <c r="I62" s="41">
        <v>44789</v>
      </c>
      <c r="J62" s="30">
        <f t="shared" si="3"/>
        <v>44774</v>
      </c>
      <c r="L62" s="11">
        <f>IF(I62&lt;&gt;"",IF(SUMIF(Planes!BA:BA,'Control de pagos'!A62,Planes!BC:BC)=0,"",SUMIF(Planes!BA:BA,'Control de pagos'!A62,Planes!BC:BC)),"")</f>
        <v>1348.7232000000001</v>
      </c>
      <c r="N62" s="66">
        <f t="shared" si="2"/>
        <v>11239.36</v>
      </c>
    </row>
    <row r="63" spans="1:14" ht="15.75" hidden="1" thickBot="1">
      <c r="A63" s="11" t="str">
        <f t="shared" si="4"/>
        <v>N989152 21</v>
      </c>
      <c r="B63" s="3" t="s">
        <v>88</v>
      </c>
      <c r="C63" s="168"/>
      <c r="D63" s="172"/>
      <c r="E63" s="96">
        <v>4870.3900000000003</v>
      </c>
      <c r="F63" s="97">
        <v>162.16999999999999</v>
      </c>
      <c r="G63" s="96">
        <v>16271.92</v>
      </c>
      <c r="H63" s="98">
        <v>44799</v>
      </c>
      <c r="J63" s="30" t="str">
        <f t="shared" si="3"/>
        <v>-</v>
      </c>
      <c r="L63" s="11" t="str">
        <f>IF(I63&lt;&gt;"",IF(SUMIF(Planes!BA:BA,'Control de pagos'!A63,Planes!BC:BC)=0,"",SUMIF(Planes!BA:BA,'Control de pagos'!A63,Planes!BC:BC)),"")</f>
        <v/>
      </c>
      <c r="N63" s="66">
        <f t="shared" si="2"/>
        <v>11239.36</v>
      </c>
    </row>
    <row r="64" spans="1:14" ht="15.75" hidden="1" thickBot="1">
      <c r="A64" s="11" t="str">
        <f t="shared" si="4"/>
        <v>N989152 22</v>
      </c>
      <c r="B64" s="3" t="s">
        <v>88</v>
      </c>
      <c r="C64" s="167">
        <v>22</v>
      </c>
      <c r="D64" s="171">
        <v>11239.36</v>
      </c>
      <c r="E64" s="106">
        <v>5095.18</v>
      </c>
      <c r="F64" s="107" t="s">
        <v>86</v>
      </c>
      <c r="G64" s="106">
        <v>16334.54</v>
      </c>
      <c r="H64" s="108">
        <v>44820</v>
      </c>
      <c r="I64" s="41">
        <v>44820</v>
      </c>
      <c r="J64" s="30">
        <f t="shared" si="3"/>
        <v>44805</v>
      </c>
      <c r="L64" s="11">
        <f>IF(I64&lt;&gt;"",IF(SUMIF(Planes!BA:BA,'Control de pagos'!A64,Planes!BC:BC)=0,"",SUMIF(Planes!BA:BA,'Control de pagos'!A64,Planes!BC:BC)),"")</f>
        <v>1348.7232000000001</v>
      </c>
      <c r="N64" s="66">
        <f t="shared" si="2"/>
        <v>11239.36</v>
      </c>
    </row>
    <row r="65" spans="1:14" ht="15.75" hidden="1" thickBot="1">
      <c r="A65" s="11" t="str">
        <f t="shared" si="4"/>
        <v>N989152 22</v>
      </c>
      <c r="B65" s="3" t="s">
        <v>88</v>
      </c>
      <c r="C65" s="168"/>
      <c r="D65" s="172"/>
      <c r="E65" s="96">
        <v>5095.18</v>
      </c>
      <c r="F65" s="97">
        <v>164.43</v>
      </c>
      <c r="G65" s="96">
        <v>16498.97</v>
      </c>
      <c r="H65" s="98">
        <v>44830</v>
      </c>
      <c r="J65" s="30" t="str">
        <f t="shared" si="3"/>
        <v>-</v>
      </c>
      <c r="L65" s="11" t="str">
        <f>IF(I65&lt;&gt;"",IF(SUMIF(Planes!BA:BA,'Control de pagos'!A65,Planes!BC:BC)=0,"",SUMIF(Planes!BA:BA,'Control de pagos'!A65,Planes!BC:BC)),"")</f>
        <v/>
      </c>
      <c r="N65" s="66">
        <f t="shared" si="2"/>
        <v>11239.36</v>
      </c>
    </row>
    <row r="66" spans="1:14" ht="15.75" hidden="1" thickBot="1">
      <c r="A66" s="11" t="str">
        <f t="shared" si="4"/>
        <v>N989152 23</v>
      </c>
      <c r="B66" s="3" t="s">
        <v>88</v>
      </c>
      <c r="C66" s="167">
        <v>23</v>
      </c>
      <c r="D66" s="171">
        <v>11239.36</v>
      </c>
      <c r="E66" s="106">
        <v>5312.47</v>
      </c>
      <c r="F66" s="107" t="s">
        <v>86</v>
      </c>
      <c r="G66" s="106">
        <v>16551.830000000002</v>
      </c>
      <c r="H66" s="108">
        <v>44850</v>
      </c>
      <c r="I66" s="41">
        <v>44850</v>
      </c>
      <c r="J66" s="30">
        <f t="shared" si="3"/>
        <v>44835</v>
      </c>
      <c r="L66" s="11">
        <f>IF(I66&lt;&gt;"",IF(SUMIF(Planes!BA:BA,'Control de pagos'!A66,Planes!BC:BC)=0,"",SUMIF(Planes!BA:BA,'Control de pagos'!A66,Planes!BC:BC)),"")</f>
        <v>1348.7232000000001</v>
      </c>
      <c r="N66" s="66">
        <f t="shared" si="2"/>
        <v>11239.36</v>
      </c>
    </row>
    <row r="67" spans="1:14" ht="15.75" hidden="1" thickBot="1">
      <c r="A67" s="11" t="str">
        <f t="shared" si="4"/>
        <v>N989152 23</v>
      </c>
      <c r="B67" s="3" t="s">
        <v>88</v>
      </c>
      <c r="C67" s="168"/>
      <c r="D67" s="172"/>
      <c r="E67" s="96">
        <v>5312.47</v>
      </c>
      <c r="F67" s="97">
        <v>166.62</v>
      </c>
      <c r="G67" s="96">
        <v>16718.45</v>
      </c>
      <c r="H67" s="98">
        <v>44860</v>
      </c>
      <c r="J67" s="30" t="str">
        <f t="shared" si="3"/>
        <v>-</v>
      </c>
      <c r="L67" s="11" t="str">
        <f>IF(I67&lt;&gt;"",IF(SUMIF(Planes!BA:BA,'Control de pagos'!A67,Planes!BC:BC)=0,"",SUMIF(Planes!BA:BA,'Control de pagos'!A67,Planes!BC:BC)),"")</f>
        <v/>
      </c>
      <c r="N67" s="66">
        <f t="shared" si="2"/>
        <v>11239.36</v>
      </c>
    </row>
    <row r="68" spans="1:14" ht="15.75" hidden="1" thickBot="1">
      <c r="A68" s="11" t="str">
        <f t="shared" si="4"/>
        <v>N989152 24</v>
      </c>
      <c r="B68" s="3" t="s">
        <v>88</v>
      </c>
      <c r="C68" s="175">
        <v>24</v>
      </c>
      <c r="D68" s="177">
        <v>11239.36</v>
      </c>
      <c r="E68" s="96">
        <v>5544.75</v>
      </c>
      <c r="F68" s="97" t="s">
        <v>86</v>
      </c>
      <c r="G68" s="96">
        <v>16784.11</v>
      </c>
      <c r="H68" s="98">
        <v>44881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6">
        <f t="shared" ref="N68:N131" si="5">IF(D68=0,D67,D68)</f>
        <v>11239.36</v>
      </c>
    </row>
    <row r="69" spans="1:14" ht="15.75" hidden="1" thickBot="1">
      <c r="A69" s="11" t="str">
        <f t="shared" si="4"/>
        <v>N989152 24</v>
      </c>
      <c r="B69" s="3" t="s">
        <v>88</v>
      </c>
      <c r="C69" s="176"/>
      <c r="D69" s="178"/>
      <c r="E69" s="96">
        <v>5544.75</v>
      </c>
      <c r="F69" s="97">
        <v>168.96</v>
      </c>
      <c r="G69" s="96">
        <v>16953.07</v>
      </c>
      <c r="H69" s="98">
        <v>44891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6">
        <f t="shared" si="5"/>
        <v>11239.36</v>
      </c>
    </row>
    <row r="70" spans="1:14" ht="15.75" hidden="1" thickBot="1">
      <c r="A70" s="11" t="str">
        <f t="shared" si="4"/>
        <v>N989152 25</v>
      </c>
      <c r="B70" s="3" t="s">
        <v>88</v>
      </c>
      <c r="C70" s="175">
        <v>25</v>
      </c>
      <c r="D70" s="177">
        <v>11239.36</v>
      </c>
      <c r="E70" s="96">
        <v>5762.05</v>
      </c>
      <c r="F70" s="97" t="s">
        <v>86</v>
      </c>
      <c r="G70" s="96">
        <v>17001.41</v>
      </c>
      <c r="H70" s="98">
        <v>44911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6">
        <f t="shared" si="5"/>
        <v>11239.36</v>
      </c>
    </row>
    <row r="71" spans="1:14" ht="15.75" hidden="1" thickBot="1">
      <c r="A71" s="11" t="str">
        <f t="shared" si="4"/>
        <v>N989152 25</v>
      </c>
      <c r="B71" s="3" t="s">
        <v>88</v>
      </c>
      <c r="C71" s="176"/>
      <c r="D71" s="178"/>
      <c r="E71" s="96">
        <v>5762.05</v>
      </c>
      <c r="F71" s="97">
        <v>171.15</v>
      </c>
      <c r="G71" s="96">
        <v>17172.560000000001</v>
      </c>
      <c r="H71" s="98">
        <v>44921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6">
        <f t="shared" si="5"/>
        <v>11239.36</v>
      </c>
    </row>
    <row r="72" spans="1:14" ht="15.75" hidden="1" thickBot="1">
      <c r="A72" s="11" t="str">
        <f t="shared" si="4"/>
        <v>N989152 26</v>
      </c>
      <c r="B72" s="3" t="s">
        <v>88</v>
      </c>
      <c r="C72" s="175">
        <v>26</v>
      </c>
      <c r="D72" s="177">
        <v>11239.36</v>
      </c>
      <c r="E72" s="96">
        <v>5994.33</v>
      </c>
      <c r="F72" s="97" t="s">
        <v>86</v>
      </c>
      <c r="G72" s="96">
        <v>17233.689999999999</v>
      </c>
      <c r="H72" s="98">
        <v>44942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6">
        <f t="shared" si="5"/>
        <v>11239.36</v>
      </c>
    </row>
    <row r="73" spans="1:14" ht="15.75" hidden="1" thickBot="1">
      <c r="A73" s="11" t="str">
        <f t="shared" si="4"/>
        <v>N989152 26</v>
      </c>
      <c r="B73" s="3" t="s">
        <v>88</v>
      </c>
      <c r="C73" s="176"/>
      <c r="D73" s="178"/>
      <c r="E73" s="96">
        <v>5994.33</v>
      </c>
      <c r="F73" s="97">
        <v>173.49</v>
      </c>
      <c r="G73" s="96">
        <v>17407.18</v>
      </c>
      <c r="H73" s="98">
        <v>44952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6">
        <f t="shared" si="5"/>
        <v>11239.36</v>
      </c>
    </row>
    <row r="74" spans="1:14" ht="15.75" hidden="1" thickBot="1">
      <c r="A74" s="11" t="str">
        <f t="shared" si="4"/>
        <v>N989152 27</v>
      </c>
      <c r="B74" s="3" t="s">
        <v>88</v>
      </c>
      <c r="C74" s="175">
        <v>27</v>
      </c>
      <c r="D74" s="177">
        <v>11239.36</v>
      </c>
      <c r="E74" s="96">
        <v>6219.11</v>
      </c>
      <c r="F74" s="97" t="s">
        <v>86</v>
      </c>
      <c r="G74" s="96">
        <v>17458.47</v>
      </c>
      <c r="H74" s="98">
        <v>44973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6">
        <f t="shared" si="5"/>
        <v>11239.36</v>
      </c>
    </row>
    <row r="75" spans="1:14" ht="15.75" hidden="1" thickBot="1">
      <c r="A75" s="11" t="str">
        <f t="shared" si="4"/>
        <v>N989152 27</v>
      </c>
      <c r="B75" s="3" t="s">
        <v>88</v>
      </c>
      <c r="C75" s="176"/>
      <c r="D75" s="178"/>
      <c r="E75" s="96">
        <v>6219.11</v>
      </c>
      <c r="F75" s="97">
        <v>175.75</v>
      </c>
      <c r="G75" s="96">
        <v>17634.22</v>
      </c>
      <c r="H75" s="98">
        <v>44983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6">
        <f t="shared" si="5"/>
        <v>11239.36</v>
      </c>
    </row>
    <row r="76" spans="1:14" ht="15.75" hidden="1" thickBot="1">
      <c r="A76" s="11" t="str">
        <f t="shared" si="4"/>
        <v>N989152 28</v>
      </c>
      <c r="B76" s="3" t="s">
        <v>88</v>
      </c>
      <c r="C76" s="175">
        <v>28</v>
      </c>
      <c r="D76" s="177">
        <v>11239.36</v>
      </c>
      <c r="E76" s="96">
        <v>6421.42</v>
      </c>
      <c r="F76" s="97" t="s">
        <v>86</v>
      </c>
      <c r="G76" s="96">
        <v>17660.78</v>
      </c>
      <c r="H76" s="98">
        <v>45001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6">
        <f t="shared" si="5"/>
        <v>11239.36</v>
      </c>
    </row>
    <row r="77" spans="1:14" ht="15.75" hidden="1" thickBot="1">
      <c r="A77" s="11" t="str">
        <f t="shared" si="4"/>
        <v>N989152 28</v>
      </c>
      <c r="B77" s="3" t="s">
        <v>88</v>
      </c>
      <c r="C77" s="176"/>
      <c r="D77" s="178"/>
      <c r="E77" s="96">
        <v>6421.42</v>
      </c>
      <c r="F77" s="97">
        <v>177.79</v>
      </c>
      <c r="G77" s="96">
        <v>17838.57</v>
      </c>
      <c r="H77" s="98">
        <v>45011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6">
        <f t="shared" si="5"/>
        <v>11239.36</v>
      </c>
    </row>
    <row r="78" spans="1:14" ht="15.75" hidden="1" thickBot="1">
      <c r="A78" s="11" t="str">
        <f t="shared" si="4"/>
        <v>N989152 29</v>
      </c>
      <c r="B78" s="3" t="s">
        <v>88</v>
      </c>
      <c r="C78" s="175">
        <v>29</v>
      </c>
      <c r="D78" s="177">
        <v>11239.36</v>
      </c>
      <c r="E78" s="96">
        <v>6668.69</v>
      </c>
      <c r="F78" s="97" t="s">
        <v>86</v>
      </c>
      <c r="G78" s="96">
        <v>17908.05</v>
      </c>
      <c r="H78" s="98">
        <v>45032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6">
        <f t="shared" si="5"/>
        <v>11239.36</v>
      </c>
    </row>
    <row r="79" spans="1:14" ht="15.75" hidden="1" thickBot="1">
      <c r="A79" s="11" t="str">
        <f t="shared" si="4"/>
        <v>N989152 29</v>
      </c>
      <c r="B79" s="3" t="s">
        <v>88</v>
      </c>
      <c r="C79" s="176"/>
      <c r="D79" s="178"/>
      <c r="E79" s="96">
        <v>6668.69</v>
      </c>
      <c r="F79" s="97">
        <v>180.27</v>
      </c>
      <c r="G79" s="96">
        <v>18088.32</v>
      </c>
      <c r="H79" s="98">
        <v>45042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6">
        <f t="shared" si="5"/>
        <v>11239.36</v>
      </c>
    </row>
    <row r="80" spans="1:14" ht="15.75" hidden="1" thickBot="1">
      <c r="A80" s="11" t="str">
        <f t="shared" si="4"/>
        <v>N989152 30</v>
      </c>
      <c r="B80" s="3" t="s">
        <v>88</v>
      </c>
      <c r="C80" s="175">
        <v>30</v>
      </c>
      <c r="D80" s="177">
        <v>11239.26</v>
      </c>
      <c r="E80" s="96">
        <v>6885.92</v>
      </c>
      <c r="F80" s="97" t="s">
        <v>86</v>
      </c>
      <c r="G80" s="96">
        <v>18125.18</v>
      </c>
      <c r="H80" s="98">
        <v>45062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6">
        <f t="shared" si="5"/>
        <v>11239.26</v>
      </c>
    </row>
    <row r="81" spans="1:14" ht="15.75" hidden="1" thickBot="1">
      <c r="A81" s="11" t="str">
        <f t="shared" si="4"/>
        <v>N989152 30</v>
      </c>
      <c r="B81" s="3" t="s">
        <v>88</v>
      </c>
      <c r="C81" s="176"/>
      <c r="D81" s="178"/>
      <c r="E81" s="96">
        <v>6885.92</v>
      </c>
      <c r="F81" s="97">
        <v>182.46</v>
      </c>
      <c r="G81" s="96">
        <v>18307.64</v>
      </c>
      <c r="H81" s="98">
        <v>45072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6">
        <f t="shared" si="5"/>
        <v>11239.26</v>
      </c>
    </row>
    <row r="82" spans="1:14" ht="37.5" thickBot="1">
      <c r="A82" s="11" t="str">
        <f t="shared" si="4"/>
        <v>N989145 Cuota N°</v>
      </c>
      <c r="B82" s="3" t="s">
        <v>96</v>
      </c>
      <c r="C82" s="26" t="s">
        <v>19</v>
      </c>
      <c r="D82" s="26" t="s">
        <v>20</v>
      </c>
      <c r="E82" s="26" t="s">
        <v>21</v>
      </c>
      <c r="F82" s="26" t="s">
        <v>22</v>
      </c>
      <c r="G82" s="26" t="s">
        <v>23</v>
      </c>
      <c r="H82" s="26" t="s">
        <v>24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6" t="str">
        <f t="shared" si="5"/>
        <v>Capital($)</v>
      </c>
    </row>
    <row r="83" spans="1:14" ht="24.75" thickBot="1">
      <c r="A83" s="11" t="str">
        <f t="shared" si="4"/>
        <v>N989145 Pago a Cuenta</v>
      </c>
      <c r="B83" s="3" t="s">
        <v>96</v>
      </c>
      <c r="C83" s="99" t="s">
        <v>87</v>
      </c>
      <c r="D83" s="100">
        <v>3672.38</v>
      </c>
      <c r="E83" s="101" t="s">
        <v>86</v>
      </c>
      <c r="F83" s="101" t="s">
        <v>86</v>
      </c>
      <c r="G83" s="100">
        <v>3672.38</v>
      </c>
      <c r="H83" s="102">
        <v>44131</v>
      </c>
      <c r="I83" s="41">
        <v>44131</v>
      </c>
      <c r="J83" s="30">
        <f t="shared" si="6"/>
        <v>44105</v>
      </c>
      <c r="L83" s="11" t="str">
        <f>IF(I83&lt;&gt;"",IF(SUMIF(Planes!BA:BA,'Control de pagos'!A83,Planes!BC:BC)=0,"",SUMIF(Planes!BA:BA,'Control de pagos'!A83,Planes!BC:BC)),"")</f>
        <v/>
      </c>
      <c r="N83" s="66">
        <f t="shared" si="5"/>
        <v>3672.38</v>
      </c>
    </row>
    <row r="84" spans="1:14" ht="15.75" thickBot="1">
      <c r="A84" s="11" t="str">
        <f t="shared" si="4"/>
        <v>N989145 1</v>
      </c>
      <c r="B84" s="3" t="s">
        <v>96</v>
      </c>
      <c r="C84" s="173">
        <v>1</v>
      </c>
      <c r="D84" s="169">
        <v>12118.86</v>
      </c>
      <c r="E84" s="101">
        <v>395.88</v>
      </c>
      <c r="F84" s="101" t="s">
        <v>86</v>
      </c>
      <c r="G84" s="100">
        <v>12514.74</v>
      </c>
      <c r="H84" s="102">
        <v>44181</v>
      </c>
      <c r="I84" s="41">
        <v>44181</v>
      </c>
      <c r="J84" s="30">
        <f t="shared" si="6"/>
        <v>44166</v>
      </c>
      <c r="L84" s="11" t="str">
        <f>IF(I84&lt;&gt;"",IF(SUMIF(Planes!BA:BA,'Control de pagos'!A84,Planes!BC:BC)=0,"",SUMIF(Planes!BA:BA,'Control de pagos'!A84,Planes!BC:BC)),"")</f>
        <v/>
      </c>
      <c r="N84" s="66">
        <f t="shared" si="5"/>
        <v>12118.86</v>
      </c>
    </row>
    <row r="85" spans="1:14" ht="15.75" thickBot="1">
      <c r="A85" s="11" t="str">
        <f t="shared" si="4"/>
        <v>N989145 1</v>
      </c>
      <c r="B85" s="3" t="s">
        <v>96</v>
      </c>
      <c r="C85" s="174"/>
      <c r="D85" s="170"/>
      <c r="E85" s="97">
        <v>395.88</v>
      </c>
      <c r="F85" s="97">
        <v>125.98</v>
      </c>
      <c r="G85" s="96">
        <v>12640.72</v>
      </c>
      <c r="H85" s="98">
        <v>44191</v>
      </c>
      <c r="J85" s="30" t="str">
        <f t="shared" si="6"/>
        <v>-</v>
      </c>
      <c r="L85" s="11" t="str">
        <f>IF(I85&lt;&gt;"",IF(SUMIF(Planes!BA:BA,'Control de pagos'!A85,Planes!BC:BC)=0,"",SUMIF(Planes!BA:BA,'Control de pagos'!A85,Planes!BC:BC)),"")</f>
        <v/>
      </c>
      <c r="N85" s="66">
        <f t="shared" si="5"/>
        <v>12118.86</v>
      </c>
    </row>
    <row r="86" spans="1:14" ht="15.75" thickBot="1">
      <c r="A86" s="11" t="str">
        <f t="shared" si="4"/>
        <v>N989145 2</v>
      </c>
      <c r="B86" s="3" t="s">
        <v>96</v>
      </c>
      <c r="C86" s="167">
        <v>2</v>
      </c>
      <c r="D86" s="169">
        <v>12118.86</v>
      </c>
      <c r="E86" s="101">
        <v>646.34</v>
      </c>
      <c r="F86" s="101" t="s">
        <v>86</v>
      </c>
      <c r="G86" s="100">
        <v>12765.2</v>
      </c>
      <c r="H86" s="102">
        <v>44212</v>
      </c>
      <c r="I86" s="41">
        <v>44212</v>
      </c>
      <c r="J86" s="30">
        <f t="shared" si="6"/>
        <v>44197</v>
      </c>
      <c r="L86" s="11" t="str">
        <f>IF(I86&lt;&gt;"",IF(SUMIF(Planes!BA:BA,'Control de pagos'!A86,Planes!BC:BC)=0,"",SUMIF(Planes!BA:BA,'Control de pagos'!A86,Planes!BC:BC)),"")</f>
        <v/>
      </c>
      <c r="N86" s="66">
        <f t="shared" si="5"/>
        <v>12118.86</v>
      </c>
    </row>
    <row r="87" spans="1:14" ht="15.75" thickBot="1">
      <c r="A87" s="11" t="str">
        <f t="shared" si="4"/>
        <v>N989145 2</v>
      </c>
      <c r="B87" s="3" t="s">
        <v>96</v>
      </c>
      <c r="C87" s="168"/>
      <c r="D87" s="170"/>
      <c r="E87" s="97">
        <v>646.34</v>
      </c>
      <c r="F87" s="97">
        <v>128.5</v>
      </c>
      <c r="G87" s="96">
        <v>12893.7</v>
      </c>
      <c r="H87" s="98">
        <v>44222</v>
      </c>
      <c r="J87" s="30" t="str">
        <f t="shared" si="6"/>
        <v>-</v>
      </c>
      <c r="L87" s="11" t="str">
        <f>IF(I87&lt;&gt;"",IF(SUMIF(Planes!BA:BA,'Control de pagos'!A87,Planes!BC:BC)=0,"",SUMIF(Planes!BA:BA,'Control de pagos'!A87,Planes!BC:BC)),"")</f>
        <v/>
      </c>
      <c r="N87" s="66">
        <f t="shared" si="5"/>
        <v>12118.86</v>
      </c>
    </row>
    <row r="88" spans="1:14" ht="15.75" thickBot="1">
      <c r="A88" s="11" t="str">
        <f t="shared" si="4"/>
        <v>N989145 3</v>
      </c>
      <c r="B88" s="3" t="s">
        <v>96</v>
      </c>
      <c r="C88" s="173">
        <v>3</v>
      </c>
      <c r="D88" s="169">
        <v>12118.86</v>
      </c>
      <c r="E88" s="101">
        <v>888.72</v>
      </c>
      <c r="F88" s="101" t="s">
        <v>86</v>
      </c>
      <c r="G88" s="100">
        <v>13007.58</v>
      </c>
      <c r="H88" s="102">
        <v>44243</v>
      </c>
      <c r="I88" s="41">
        <v>44243</v>
      </c>
      <c r="J88" s="30">
        <f t="shared" si="6"/>
        <v>44228</v>
      </c>
      <c r="L88" s="11" t="str">
        <f>IF(I88&lt;&gt;"",IF(SUMIF(Planes!BA:BA,'Control de pagos'!A88,Planes!BC:BC)=0,"",SUMIF(Planes!BA:BA,'Control de pagos'!A88,Planes!BC:BC)),"")</f>
        <v/>
      </c>
      <c r="N88" s="66">
        <f t="shared" si="5"/>
        <v>12118.86</v>
      </c>
    </row>
    <row r="89" spans="1:14" ht="15.75" thickBot="1">
      <c r="A89" s="11" t="str">
        <f t="shared" si="4"/>
        <v>N989145 3</v>
      </c>
      <c r="B89" s="3" t="s">
        <v>96</v>
      </c>
      <c r="C89" s="174"/>
      <c r="D89" s="170"/>
      <c r="E89" s="97">
        <v>888.72</v>
      </c>
      <c r="F89" s="97">
        <v>130.94</v>
      </c>
      <c r="G89" s="96">
        <v>13138.52</v>
      </c>
      <c r="H89" s="98">
        <v>44253</v>
      </c>
      <c r="J89" s="30" t="str">
        <f t="shared" si="6"/>
        <v>-</v>
      </c>
      <c r="L89" s="11" t="str">
        <f>IF(I89&lt;&gt;"",IF(SUMIF(Planes!BA:BA,'Control de pagos'!A89,Planes!BC:BC)=0,"",SUMIF(Planes!BA:BA,'Control de pagos'!A89,Planes!BC:BC)),"")</f>
        <v/>
      </c>
      <c r="N89" s="66">
        <f t="shared" si="5"/>
        <v>12118.86</v>
      </c>
    </row>
    <row r="90" spans="1:14" ht="15.75" thickBot="1">
      <c r="A90" s="11" t="str">
        <f t="shared" si="4"/>
        <v>N989145 4</v>
      </c>
      <c r="B90" s="3" t="s">
        <v>96</v>
      </c>
      <c r="C90" s="173">
        <v>4</v>
      </c>
      <c r="D90" s="169">
        <v>12118.86</v>
      </c>
      <c r="E90" s="100">
        <v>1106.8599999999999</v>
      </c>
      <c r="F90" s="101" t="s">
        <v>86</v>
      </c>
      <c r="G90" s="100">
        <v>13225.72</v>
      </c>
      <c r="H90" s="102">
        <v>44271</v>
      </c>
      <c r="I90" s="41">
        <v>44271</v>
      </c>
      <c r="J90" s="30">
        <f t="shared" si="6"/>
        <v>44256</v>
      </c>
      <c r="L90" s="11" t="str">
        <f>IF(I90&lt;&gt;"",IF(SUMIF(Planes!BA:BA,'Control de pagos'!A90,Planes!BC:BC)=0,"",SUMIF(Planes!BA:BA,'Control de pagos'!A90,Planes!BC:BC)),"")</f>
        <v/>
      </c>
      <c r="N90" s="66">
        <f t="shared" si="5"/>
        <v>12118.86</v>
      </c>
    </row>
    <row r="91" spans="1:14" ht="15.75" thickBot="1">
      <c r="A91" s="11" t="str">
        <f t="shared" si="4"/>
        <v>N989145 4</v>
      </c>
      <c r="B91" s="3" t="s">
        <v>96</v>
      </c>
      <c r="C91" s="174"/>
      <c r="D91" s="170"/>
      <c r="E91" s="96">
        <v>1106.8599999999999</v>
      </c>
      <c r="F91" s="97">
        <v>133.13999999999999</v>
      </c>
      <c r="G91" s="96">
        <v>13358.86</v>
      </c>
      <c r="H91" s="98">
        <v>44281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6">
        <f t="shared" si="5"/>
        <v>12118.86</v>
      </c>
    </row>
    <row r="92" spans="1:14" ht="15.75" thickBot="1">
      <c r="A92" s="11" t="str">
        <f t="shared" si="4"/>
        <v>N989145 5</v>
      </c>
      <c r="B92" s="3" t="s">
        <v>96</v>
      </c>
      <c r="C92" s="167">
        <v>5</v>
      </c>
      <c r="D92" s="171">
        <v>12118.86</v>
      </c>
      <c r="E92" s="106">
        <v>1373.47</v>
      </c>
      <c r="F92" s="107" t="s">
        <v>86</v>
      </c>
      <c r="G92" s="106">
        <v>13492.33</v>
      </c>
      <c r="H92" s="108">
        <v>44302</v>
      </c>
      <c r="I92" s="41">
        <v>44302</v>
      </c>
      <c r="J92" s="30">
        <f t="shared" si="6"/>
        <v>44287</v>
      </c>
      <c r="L92" s="11" t="str">
        <f>IF(I92&lt;&gt;"",IF(SUMIF(Planes!BA:BA,'Control de pagos'!A92,Planes!BC:BC)=0,"",SUMIF(Planes!BA:BA,'Control de pagos'!A92,Planes!BC:BC)),"")</f>
        <v/>
      </c>
      <c r="N92" s="66">
        <f t="shared" si="5"/>
        <v>12118.86</v>
      </c>
    </row>
    <row r="93" spans="1:14" ht="15.75" thickBot="1">
      <c r="A93" s="11" t="str">
        <f t="shared" si="4"/>
        <v>N989145 5</v>
      </c>
      <c r="B93" s="3" t="s">
        <v>96</v>
      </c>
      <c r="C93" s="168"/>
      <c r="D93" s="172"/>
      <c r="E93" s="96">
        <v>1373.47</v>
      </c>
      <c r="F93" s="97">
        <v>135.82</v>
      </c>
      <c r="G93" s="96">
        <v>13628.15</v>
      </c>
      <c r="H93" s="98">
        <v>44312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6">
        <f t="shared" si="5"/>
        <v>12118.86</v>
      </c>
    </row>
    <row r="94" spans="1:14" ht="15.75" thickBot="1">
      <c r="A94" s="11" t="str">
        <f t="shared" si="4"/>
        <v>N989145 6</v>
      </c>
      <c r="B94" s="3" t="s">
        <v>96</v>
      </c>
      <c r="C94" s="167">
        <v>6</v>
      </c>
      <c r="D94" s="171">
        <v>12118.86</v>
      </c>
      <c r="E94" s="106">
        <v>1607.77</v>
      </c>
      <c r="F94" s="107" t="s">
        <v>86</v>
      </c>
      <c r="G94" s="106">
        <v>13726.63</v>
      </c>
      <c r="H94" s="108">
        <v>44332</v>
      </c>
      <c r="I94" s="41">
        <v>44332</v>
      </c>
      <c r="J94" s="30">
        <f t="shared" si="6"/>
        <v>44317</v>
      </c>
      <c r="L94" s="11" t="str">
        <f>IF(I94&lt;&gt;"",IF(SUMIF(Planes!BA:BA,'Control de pagos'!A94,Planes!BC:BC)=0,"",SUMIF(Planes!BA:BA,'Control de pagos'!A94,Planes!BC:BC)),"")</f>
        <v/>
      </c>
      <c r="N94" s="66">
        <f t="shared" si="5"/>
        <v>12118.86</v>
      </c>
    </row>
    <row r="95" spans="1:14" ht="15.75" thickBot="1">
      <c r="A95" s="11" t="str">
        <f t="shared" si="4"/>
        <v>N989145 6</v>
      </c>
      <c r="B95" s="3" t="s">
        <v>96</v>
      </c>
      <c r="C95" s="168"/>
      <c r="D95" s="172"/>
      <c r="E95" s="96">
        <v>1607.77</v>
      </c>
      <c r="F95" s="97">
        <v>138.18</v>
      </c>
      <c r="G95" s="96">
        <v>13864.81</v>
      </c>
      <c r="H95" s="98">
        <v>44342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6">
        <f t="shared" si="5"/>
        <v>12118.86</v>
      </c>
    </row>
    <row r="96" spans="1:14" ht="15.75" thickBot="1">
      <c r="A96" s="11" t="str">
        <f t="shared" si="4"/>
        <v>N989145 7</v>
      </c>
      <c r="B96" s="3" t="s">
        <v>96</v>
      </c>
      <c r="C96" s="167">
        <v>7</v>
      </c>
      <c r="D96" s="171">
        <v>12118.86</v>
      </c>
      <c r="E96" s="106">
        <f>+G96-D96</f>
        <v>1951.9399999999987</v>
      </c>
      <c r="F96" s="107" t="s">
        <v>86</v>
      </c>
      <c r="G96" s="106">
        <v>14070.8</v>
      </c>
      <c r="H96" s="108">
        <v>44363</v>
      </c>
      <c r="I96" s="41">
        <v>44363</v>
      </c>
      <c r="J96" s="30">
        <f t="shared" si="6"/>
        <v>44348</v>
      </c>
      <c r="L96" s="11" t="str">
        <f>IF(I96&lt;&gt;"",IF(SUMIF(Planes!BA:BA,'Control de pagos'!A96,Planes!BC:BC)=0,"",SUMIF(Planes!BA:BA,'Control de pagos'!A96,Planes!BC:BC)),"")</f>
        <v/>
      </c>
      <c r="N96" s="66">
        <f t="shared" si="5"/>
        <v>12118.86</v>
      </c>
    </row>
    <row r="97" spans="1:14" ht="15.75" thickBot="1">
      <c r="A97" s="11" t="str">
        <f t="shared" si="4"/>
        <v>N989145 7</v>
      </c>
      <c r="B97" s="3" t="s">
        <v>96</v>
      </c>
      <c r="C97" s="168"/>
      <c r="D97" s="172"/>
      <c r="E97" s="96">
        <v>1858.23</v>
      </c>
      <c r="F97" s="97">
        <v>140.69999999999999</v>
      </c>
      <c r="G97" s="96">
        <v>14117.79</v>
      </c>
      <c r="H97" s="98">
        <v>44373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6">
        <f t="shared" si="5"/>
        <v>12118.86</v>
      </c>
    </row>
    <row r="98" spans="1:14" ht="15.75" thickBot="1">
      <c r="A98" s="11" t="str">
        <f t="shared" si="4"/>
        <v>N989145 8</v>
      </c>
      <c r="B98" s="3" t="s">
        <v>96</v>
      </c>
      <c r="C98" s="167">
        <v>8</v>
      </c>
      <c r="D98" s="171">
        <v>12118.86</v>
      </c>
      <c r="E98" s="106">
        <v>2296.12</v>
      </c>
      <c r="F98" s="107" t="s">
        <v>86</v>
      </c>
      <c r="G98" s="106">
        <f>+D98+E98</f>
        <v>14414.98</v>
      </c>
      <c r="H98" s="108">
        <v>44393</v>
      </c>
      <c r="I98" s="41">
        <v>44393</v>
      </c>
      <c r="J98" s="30">
        <f t="shared" si="6"/>
        <v>44378</v>
      </c>
      <c r="L98" s="11" t="str">
        <f>IF(I98&lt;&gt;"",IF(SUMIF(Planes!BA:BA,'Control de pagos'!A98,Planes!BC:BC)=0,"",SUMIF(Planes!BA:BA,'Control de pagos'!A98,Planes!BC:BC)),"")</f>
        <v/>
      </c>
      <c r="N98" s="66">
        <f t="shared" si="5"/>
        <v>12118.86</v>
      </c>
    </row>
    <row r="99" spans="1:14" ht="15.75" thickBot="1">
      <c r="A99" s="11" t="str">
        <f t="shared" si="4"/>
        <v>N989145 8</v>
      </c>
      <c r="B99" s="3" t="s">
        <v>96</v>
      </c>
      <c r="C99" s="168"/>
      <c r="D99" s="172"/>
      <c r="E99" s="96">
        <v>2092.52</v>
      </c>
      <c r="F99" s="97">
        <v>143.06</v>
      </c>
      <c r="G99" s="96">
        <v>14354.44</v>
      </c>
      <c r="H99" s="98">
        <v>44403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6">
        <f t="shared" si="5"/>
        <v>12118.86</v>
      </c>
    </row>
    <row r="100" spans="1:14" ht="15.75" thickBot="1">
      <c r="A100" s="11" t="str">
        <f t="shared" si="4"/>
        <v>N989145 9</v>
      </c>
      <c r="B100" s="3" t="s">
        <v>96</v>
      </c>
      <c r="C100" s="167">
        <v>9</v>
      </c>
      <c r="D100" s="171">
        <v>12118.86</v>
      </c>
      <c r="E100" s="106">
        <v>2640.3</v>
      </c>
      <c r="F100" s="107" t="s">
        <v>86</v>
      </c>
      <c r="G100" s="106">
        <f>+D100+E100</f>
        <v>14759.16</v>
      </c>
      <c r="H100" s="108">
        <v>44424</v>
      </c>
      <c r="I100" s="41">
        <v>44424</v>
      </c>
      <c r="J100" s="30">
        <f t="shared" si="6"/>
        <v>44409</v>
      </c>
      <c r="L100" s="11" t="str">
        <f>IF(I100&lt;&gt;"",IF(SUMIF(Planes!BA:BA,'Control de pagos'!A100,Planes!BC:BC)=0,"",SUMIF(Planes!BA:BA,'Control de pagos'!A100,Planes!BC:BC)),"")</f>
        <v/>
      </c>
      <c r="N100" s="66">
        <f t="shared" si="5"/>
        <v>12118.86</v>
      </c>
    </row>
    <row r="101" spans="1:14" ht="15.75" thickBot="1">
      <c r="A101" s="11" t="str">
        <f t="shared" si="4"/>
        <v>N989145 9</v>
      </c>
      <c r="B101" s="3" t="s">
        <v>96</v>
      </c>
      <c r="C101" s="168"/>
      <c r="D101" s="172"/>
      <c r="E101" s="96">
        <v>2342.98</v>
      </c>
      <c r="F101" s="97">
        <v>145.58000000000001</v>
      </c>
      <c r="G101" s="96">
        <v>14607.42</v>
      </c>
      <c r="H101" s="98">
        <v>44434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6">
        <f t="shared" si="5"/>
        <v>12118.86</v>
      </c>
    </row>
    <row r="102" spans="1:14" ht="15.75" thickBot="1">
      <c r="A102" s="11" t="str">
        <f t="shared" si="4"/>
        <v>N989145 10</v>
      </c>
      <c r="B102" s="3" t="s">
        <v>96</v>
      </c>
      <c r="C102" s="167">
        <v>10</v>
      </c>
      <c r="D102" s="171">
        <v>12118.86</v>
      </c>
      <c r="E102" s="106">
        <v>2984.47</v>
      </c>
      <c r="F102" s="107" t="s">
        <v>86</v>
      </c>
      <c r="G102" s="106">
        <f>+D102+E102</f>
        <v>15103.33</v>
      </c>
      <c r="H102" s="108">
        <v>44455</v>
      </c>
      <c r="I102" s="41">
        <v>44455</v>
      </c>
      <c r="J102" s="30">
        <f t="shared" si="6"/>
        <v>44440</v>
      </c>
      <c r="L102" s="11" t="str">
        <f>IF(I102&lt;&gt;"",IF(SUMIF(Planes!BA:BA,'Control de pagos'!A102,Planes!BC:BC)=0,"",SUMIF(Planes!BA:BA,'Control de pagos'!A102,Planes!BC:BC)),"")</f>
        <v/>
      </c>
      <c r="N102" s="66">
        <f t="shared" si="5"/>
        <v>12118.86</v>
      </c>
    </row>
    <row r="103" spans="1:14" ht="15.75" thickBot="1">
      <c r="A103" s="11" t="str">
        <f t="shared" si="4"/>
        <v>N989145 10</v>
      </c>
      <c r="B103" s="3" t="s">
        <v>96</v>
      </c>
      <c r="C103" s="168"/>
      <c r="D103" s="172"/>
      <c r="E103" s="96">
        <v>2585.36</v>
      </c>
      <c r="F103" s="97">
        <v>148.02000000000001</v>
      </c>
      <c r="G103" s="96">
        <v>14852.24</v>
      </c>
      <c r="H103" s="98">
        <v>44465</v>
      </c>
      <c r="J103" s="30" t="str">
        <f t="shared" si="6"/>
        <v>-</v>
      </c>
      <c r="L103" s="11" t="str">
        <f>IF(I103&lt;&gt;"",IF(SUMIF(Planes!BA:BA,'Control de pagos'!A103,Planes!BC:BC)=0,"",SUMIF(Planes!BA:BA,'Control de pagos'!A103,Planes!BC:BC)),"")</f>
        <v/>
      </c>
      <c r="N103" s="66">
        <f t="shared" si="5"/>
        <v>12118.86</v>
      </c>
    </row>
    <row r="104" spans="1:14" ht="15.75" thickBot="1">
      <c r="A104" s="11" t="str">
        <f t="shared" si="4"/>
        <v>N989145 11</v>
      </c>
      <c r="B104" s="3" t="s">
        <v>96</v>
      </c>
      <c r="C104" s="167">
        <v>11</v>
      </c>
      <c r="D104" s="171">
        <v>12118.86</v>
      </c>
      <c r="E104" s="106">
        <v>3328.65</v>
      </c>
      <c r="F104" s="107" t="s">
        <v>86</v>
      </c>
      <c r="G104" s="106">
        <f>+D104+E104</f>
        <v>15447.51</v>
      </c>
      <c r="H104" s="108">
        <v>44485</v>
      </c>
      <c r="I104" s="41">
        <v>44485</v>
      </c>
      <c r="J104" s="30">
        <f t="shared" si="6"/>
        <v>44470</v>
      </c>
      <c r="L104" s="11" t="str">
        <f>IF(I104&lt;&gt;"",IF(SUMIF(Planes!BA:BA,'Control de pagos'!A104,Planes!BC:BC)=0,"",SUMIF(Planes!BA:BA,'Control de pagos'!A104,Planes!BC:BC)),"")</f>
        <v/>
      </c>
      <c r="N104" s="66">
        <f t="shared" si="5"/>
        <v>12118.86</v>
      </c>
    </row>
    <row r="105" spans="1:14" ht="15.75" thickBot="1">
      <c r="A105" s="11" t="str">
        <f t="shared" si="4"/>
        <v>N989145 11</v>
      </c>
      <c r="B105" s="3" t="s">
        <v>96</v>
      </c>
      <c r="C105" s="168"/>
      <c r="D105" s="172"/>
      <c r="E105" s="96">
        <v>2819.65</v>
      </c>
      <c r="F105" s="97">
        <v>150.38</v>
      </c>
      <c r="G105" s="96">
        <v>15088.89</v>
      </c>
      <c r="H105" s="98">
        <v>44495</v>
      </c>
      <c r="J105" s="30" t="str">
        <f t="shared" si="6"/>
        <v>-</v>
      </c>
      <c r="L105" s="11" t="str">
        <f>IF(I105&lt;&gt;"",IF(SUMIF(Planes!BA:BA,'Control de pagos'!A105,Planes!BC:BC)=0,"",SUMIF(Planes!BA:BA,'Control de pagos'!A105,Planes!BC:BC)),"")</f>
        <v/>
      </c>
      <c r="N105" s="66">
        <f t="shared" si="5"/>
        <v>12118.86</v>
      </c>
    </row>
    <row r="106" spans="1:14" ht="15.75" thickBot="1">
      <c r="A106" s="11" t="str">
        <f t="shared" ref="A106:A169" si="7">B106&amp;" "&amp;IF(C106="",C105,C106)</f>
        <v>N989145 12</v>
      </c>
      <c r="B106" s="3" t="s">
        <v>96</v>
      </c>
      <c r="C106" s="167">
        <v>12</v>
      </c>
      <c r="D106" s="171">
        <v>12118.86</v>
      </c>
      <c r="E106" s="106">
        <v>3672.82</v>
      </c>
      <c r="F106" s="107" t="s">
        <v>86</v>
      </c>
      <c r="G106" s="106">
        <f>+D106+E106</f>
        <v>15791.68</v>
      </c>
      <c r="H106" s="108">
        <v>44516</v>
      </c>
      <c r="I106" s="41">
        <v>44516</v>
      </c>
      <c r="J106" s="30">
        <f t="shared" si="6"/>
        <v>44501</v>
      </c>
      <c r="L106" s="11" t="str">
        <f>IF(I106&lt;&gt;"",IF(SUMIF(Planes!BA:BA,'Control de pagos'!A106,Planes!BC:BC)=0,"",SUMIF(Planes!BA:BA,'Control de pagos'!A106,Planes!BC:BC)),"")</f>
        <v/>
      </c>
      <c r="N106" s="66">
        <f t="shared" si="5"/>
        <v>12118.86</v>
      </c>
    </row>
    <row r="107" spans="1:14" ht="15.75" thickBot="1">
      <c r="A107" s="11" t="str">
        <f t="shared" si="7"/>
        <v>N989145 12</v>
      </c>
      <c r="B107" s="3" t="s">
        <v>96</v>
      </c>
      <c r="C107" s="168"/>
      <c r="D107" s="172"/>
      <c r="E107" s="96">
        <v>3070.11</v>
      </c>
      <c r="F107" s="97">
        <v>152.9</v>
      </c>
      <c r="G107" s="96">
        <v>15341.87</v>
      </c>
      <c r="H107" s="98">
        <v>44526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6">
        <f t="shared" si="5"/>
        <v>12118.86</v>
      </c>
    </row>
    <row r="108" spans="1:14" ht="15.75" thickBot="1">
      <c r="A108" s="11" t="str">
        <f t="shared" si="7"/>
        <v>N989145 13</v>
      </c>
      <c r="B108" s="3" t="s">
        <v>96</v>
      </c>
      <c r="C108" s="167">
        <v>13</v>
      </c>
      <c r="D108" s="171">
        <v>12118.86</v>
      </c>
      <c r="E108" s="106">
        <v>4017</v>
      </c>
      <c r="F108" s="107" t="s">
        <v>86</v>
      </c>
      <c r="G108" s="106">
        <f>+D108+E108</f>
        <v>16135.86</v>
      </c>
      <c r="H108" s="108">
        <v>44546</v>
      </c>
      <c r="I108" s="41">
        <v>44546</v>
      </c>
      <c r="J108" s="30">
        <f t="shared" si="6"/>
        <v>44531</v>
      </c>
      <c r="L108" s="11" t="str">
        <f>IF(I108&lt;&gt;"",IF(SUMIF(Planes!BA:BA,'Control de pagos'!A108,Planes!BC:BC)=0,"",SUMIF(Planes!BA:BA,'Control de pagos'!A108,Planes!BC:BC)),"")</f>
        <v/>
      </c>
      <c r="N108" s="66">
        <f t="shared" si="5"/>
        <v>12118.86</v>
      </c>
    </row>
    <row r="109" spans="1:14" ht="15.75" thickBot="1">
      <c r="A109" s="11" t="str">
        <f t="shared" si="7"/>
        <v>N989145 13</v>
      </c>
      <c r="B109" s="3" t="s">
        <v>96</v>
      </c>
      <c r="C109" s="168"/>
      <c r="D109" s="172"/>
      <c r="E109" s="96">
        <v>3304.41</v>
      </c>
      <c r="F109" s="97">
        <v>155.26</v>
      </c>
      <c r="G109" s="96">
        <v>15578.53</v>
      </c>
      <c r="H109" s="98">
        <v>44556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6">
        <f t="shared" si="5"/>
        <v>12118.86</v>
      </c>
    </row>
    <row r="110" spans="1:14" ht="15.75" thickBot="1">
      <c r="A110" s="11" t="str">
        <f t="shared" si="7"/>
        <v>N989145 14</v>
      </c>
      <c r="B110" s="3" t="s">
        <v>96</v>
      </c>
      <c r="C110" s="167">
        <v>14</v>
      </c>
      <c r="D110" s="171">
        <v>12118.86</v>
      </c>
      <c r="E110" s="106">
        <v>4361.17</v>
      </c>
      <c r="F110" s="107" t="s">
        <v>86</v>
      </c>
      <c r="G110" s="106">
        <f>+D110+E110</f>
        <v>16480.03</v>
      </c>
      <c r="H110" s="108">
        <v>44577</v>
      </c>
      <c r="I110" s="41">
        <v>44577</v>
      </c>
      <c r="J110" s="30">
        <f t="shared" si="6"/>
        <v>44562</v>
      </c>
      <c r="L110" s="11" t="str">
        <f>IF(I110&lt;&gt;"",IF(SUMIF(Planes!BA:BA,'Control de pagos'!A110,Planes!BC:BC)=0,"",SUMIF(Planes!BA:BA,'Control de pagos'!A110,Planes!BC:BC)),"")</f>
        <v/>
      </c>
      <c r="N110" s="66">
        <f t="shared" si="5"/>
        <v>12118.86</v>
      </c>
    </row>
    <row r="111" spans="1:14" ht="15.75" thickBot="1">
      <c r="A111" s="11" t="str">
        <f t="shared" si="7"/>
        <v>N989145 14</v>
      </c>
      <c r="B111" s="3" t="s">
        <v>96</v>
      </c>
      <c r="C111" s="168"/>
      <c r="D111" s="172"/>
      <c r="E111" s="96">
        <v>3554.87</v>
      </c>
      <c r="F111" s="97">
        <v>157.78</v>
      </c>
      <c r="G111" s="96">
        <v>15831.51</v>
      </c>
      <c r="H111" s="98">
        <v>44587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6">
        <f t="shared" si="5"/>
        <v>12118.86</v>
      </c>
    </row>
    <row r="112" spans="1:14" ht="15.75" thickBot="1">
      <c r="A112" s="11" t="str">
        <f t="shared" si="7"/>
        <v>N989145 15</v>
      </c>
      <c r="B112" s="3" t="s">
        <v>96</v>
      </c>
      <c r="C112" s="167">
        <v>15</v>
      </c>
      <c r="D112" s="171">
        <v>12118.86</v>
      </c>
      <c r="E112" s="106">
        <v>3797.24</v>
      </c>
      <c r="F112" s="107" t="s">
        <v>86</v>
      </c>
      <c r="G112" s="106">
        <v>15916.1</v>
      </c>
      <c r="H112" s="108">
        <v>44608</v>
      </c>
      <c r="I112" s="41">
        <v>44608</v>
      </c>
      <c r="J112" s="30">
        <f t="shared" si="6"/>
        <v>44593</v>
      </c>
      <c r="L112" s="11" t="str">
        <f>IF(I112&lt;&gt;"",IF(SUMIF(Planes!BA:BA,'Control de pagos'!A112,Planes!BC:BC)=0,"",SUMIF(Planes!BA:BA,'Control de pagos'!A112,Planes!BC:BC)),"")</f>
        <v/>
      </c>
      <c r="N112" s="66">
        <f t="shared" si="5"/>
        <v>12118.86</v>
      </c>
    </row>
    <row r="113" spans="1:14" ht="15.75" thickBot="1">
      <c r="A113" s="11" t="str">
        <f t="shared" si="7"/>
        <v>N989145 15</v>
      </c>
      <c r="B113" s="3" t="s">
        <v>96</v>
      </c>
      <c r="C113" s="168"/>
      <c r="D113" s="172"/>
      <c r="E113" s="96">
        <v>3797.24</v>
      </c>
      <c r="F113" s="97">
        <v>160.22</v>
      </c>
      <c r="G113" s="96">
        <v>16076.32</v>
      </c>
      <c r="H113" s="98">
        <v>44618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6">
        <f t="shared" si="5"/>
        <v>12118.86</v>
      </c>
    </row>
    <row r="114" spans="1:14" ht="15.75" thickBot="1">
      <c r="A114" s="11" t="str">
        <f t="shared" si="7"/>
        <v>N989145 16</v>
      </c>
      <c r="B114" s="3" t="s">
        <v>96</v>
      </c>
      <c r="C114" s="167">
        <v>16</v>
      </c>
      <c r="D114" s="171">
        <v>12118.86</v>
      </c>
      <c r="E114" s="106">
        <v>4015.38</v>
      </c>
      <c r="F114" s="107" t="s">
        <v>86</v>
      </c>
      <c r="G114" s="106">
        <v>16134.24</v>
      </c>
      <c r="H114" s="108">
        <v>44636</v>
      </c>
      <c r="I114" s="41">
        <v>44636</v>
      </c>
      <c r="J114" s="30">
        <f t="shared" si="6"/>
        <v>44621</v>
      </c>
      <c r="L114" s="11" t="str">
        <f>IF(I114&lt;&gt;"",IF(SUMIF(Planes!BA:BA,'Control de pagos'!A114,Planes!BC:BC)=0,"",SUMIF(Planes!BA:BA,'Control de pagos'!A114,Planes!BC:BC)),"")</f>
        <v/>
      </c>
      <c r="N114" s="66">
        <f t="shared" si="5"/>
        <v>12118.86</v>
      </c>
    </row>
    <row r="115" spans="1:14" ht="15.75" thickBot="1">
      <c r="A115" s="11" t="str">
        <f t="shared" si="7"/>
        <v>N989145 16</v>
      </c>
      <c r="B115" s="3" t="s">
        <v>96</v>
      </c>
      <c r="C115" s="168"/>
      <c r="D115" s="172"/>
      <c r="E115" s="96">
        <v>4015.38</v>
      </c>
      <c r="F115" s="97">
        <v>162.41999999999999</v>
      </c>
      <c r="G115" s="96">
        <v>16296.66</v>
      </c>
      <c r="H115" s="98">
        <v>44646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6">
        <f t="shared" si="5"/>
        <v>12118.86</v>
      </c>
    </row>
    <row r="116" spans="1:14" ht="15.75" thickBot="1">
      <c r="A116" s="11" t="str">
        <f t="shared" si="7"/>
        <v>N989145 17</v>
      </c>
      <c r="B116" s="3" t="s">
        <v>96</v>
      </c>
      <c r="C116" s="173">
        <v>17</v>
      </c>
      <c r="D116" s="169">
        <v>12118.86</v>
      </c>
      <c r="E116" s="100">
        <v>4282</v>
      </c>
      <c r="F116" s="101" t="s">
        <v>86</v>
      </c>
      <c r="G116" s="100">
        <v>16400.86</v>
      </c>
      <c r="H116" s="102">
        <v>44667</v>
      </c>
      <c r="I116" s="41">
        <v>44667</v>
      </c>
      <c r="J116" s="30">
        <f t="shared" si="6"/>
        <v>44652</v>
      </c>
      <c r="L116" s="11" t="str">
        <f>IF(I116&lt;&gt;"",IF(SUMIF(Planes!BA:BA,'Control de pagos'!A116,Planes!BC:BC)=0,"",SUMIF(Planes!BA:BA,'Control de pagos'!A116,Planes!BC:BC)),"")</f>
        <v/>
      </c>
      <c r="N116" s="66">
        <f t="shared" si="5"/>
        <v>12118.86</v>
      </c>
    </row>
    <row r="117" spans="1:14" ht="15.75" thickBot="1">
      <c r="A117" s="11" t="str">
        <f t="shared" si="7"/>
        <v>N989145 17</v>
      </c>
      <c r="B117" s="3" t="s">
        <v>96</v>
      </c>
      <c r="C117" s="174"/>
      <c r="D117" s="170"/>
      <c r="E117" s="96">
        <v>4282</v>
      </c>
      <c r="F117" s="97">
        <v>165.1</v>
      </c>
      <c r="G117" s="96">
        <v>16565.96</v>
      </c>
      <c r="H117" s="98">
        <v>44677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6">
        <f t="shared" si="5"/>
        <v>12118.86</v>
      </c>
    </row>
    <row r="118" spans="1:14" ht="15.75" thickBot="1">
      <c r="A118" s="11" t="str">
        <f t="shared" si="7"/>
        <v>N989145 18</v>
      </c>
      <c r="B118" s="3" t="s">
        <v>96</v>
      </c>
      <c r="C118" s="167">
        <v>18</v>
      </c>
      <c r="D118" s="171">
        <v>12118.86</v>
      </c>
      <c r="E118" s="106">
        <v>5737.88</v>
      </c>
      <c r="F118" s="107" t="s">
        <v>86</v>
      </c>
      <c r="G118" s="106">
        <f>+D118+E118</f>
        <v>17856.740000000002</v>
      </c>
      <c r="H118" s="108">
        <v>44697</v>
      </c>
      <c r="I118" s="41">
        <v>44697</v>
      </c>
      <c r="J118" s="30">
        <f t="shared" si="6"/>
        <v>44682</v>
      </c>
      <c r="L118" s="11" t="str">
        <f>IF(I118&lt;&gt;"",IF(SUMIF(Planes!BA:BA,'Control de pagos'!A118,Planes!BC:BC)=0,"",SUMIF(Planes!BA:BA,'Control de pagos'!A118,Planes!BC:BC)),"")</f>
        <v/>
      </c>
      <c r="N118" s="66">
        <f t="shared" si="5"/>
        <v>12118.86</v>
      </c>
    </row>
    <row r="119" spans="1:14" ht="15.75" thickBot="1">
      <c r="A119" s="11" t="str">
        <f t="shared" si="7"/>
        <v>N989145 18</v>
      </c>
      <c r="B119" s="3" t="s">
        <v>96</v>
      </c>
      <c r="C119" s="168"/>
      <c r="D119" s="172"/>
      <c r="E119" s="96">
        <v>4516.3</v>
      </c>
      <c r="F119" s="97">
        <v>167.46</v>
      </c>
      <c r="G119" s="96">
        <v>16802.62</v>
      </c>
      <c r="H119" s="98">
        <v>44707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6">
        <f t="shared" si="5"/>
        <v>12118.86</v>
      </c>
    </row>
    <row r="120" spans="1:14" ht="15.75" thickBot="1">
      <c r="A120" s="11" t="str">
        <f t="shared" si="7"/>
        <v>N989145 19</v>
      </c>
      <c r="B120" s="3" t="s">
        <v>96</v>
      </c>
      <c r="C120" s="167">
        <v>19</v>
      </c>
      <c r="D120" s="171">
        <v>12118.86</v>
      </c>
      <c r="E120" s="106">
        <v>6205.66</v>
      </c>
      <c r="F120" s="107" t="s">
        <v>86</v>
      </c>
      <c r="G120" s="106">
        <f>+D120+E120</f>
        <v>18324.52</v>
      </c>
      <c r="H120" s="108">
        <v>44728</v>
      </c>
      <c r="I120" s="41">
        <v>44728</v>
      </c>
      <c r="J120" s="30">
        <f t="shared" si="6"/>
        <v>44713</v>
      </c>
      <c r="L120" s="11" t="str">
        <f>IF(I120&lt;&gt;"",IF(SUMIF(Planes!BA:BA,'Control de pagos'!A120,Planes!BC:BC)=0,"",SUMIF(Planes!BA:BA,'Control de pagos'!A120,Planes!BC:BC)),"")</f>
        <v/>
      </c>
      <c r="N120" s="66">
        <f t="shared" si="5"/>
        <v>12118.86</v>
      </c>
    </row>
    <row r="121" spans="1:14" ht="15.75" thickBot="1">
      <c r="A121" s="11" t="str">
        <f t="shared" si="7"/>
        <v>N989145 19</v>
      </c>
      <c r="B121" s="3" t="s">
        <v>96</v>
      </c>
      <c r="C121" s="168"/>
      <c r="D121" s="172"/>
      <c r="E121" s="96">
        <v>4766.75</v>
      </c>
      <c r="F121" s="97">
        <v>169.98</v>
      </c>
      <c r="G121" s="96">
        <v>17055.59</v>
      </c>
      <c r="H121" s="98">
        <v>44738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6">
        <f t="shared" si="5"/>
        <v>12118.86</v>
      </c>
    </row>
    <row r="122" spans="1:14" ht="15.75" thickBot="1">
      <c r="A122" s="11" t="str">
        <f t="shared" si="7"/>
        <v>N989145 20</v>
      </c>
      <c r="B122" s="3" t="s">
        <v>96</v>
      </c>
      <c r="C122" s="167">
        <v>20</v>
      </c>
      <c r="D122" s="171">
        <v>12118.86</v>
      </c>
      <c r="E122" s="106">
        <v>5001.05</v>
      </c>
      <c r="F122" s="107" t="s">
        <v>86</v>
      </c>
      <c r="G122" s="106">
        <v>17119.91</v>
      </c>
      <c r="H122" s="108">
        <v>44758</v>
      </c>
      <c r="I122" s="41">
        <v>44758</v>
      </c>
      <c r="J122" s="30">
        <f t="shared" si="6"/>
        <v>44743</v>
      </c>
      <c r="L122" s="11" t="str">
        <f>IF(I122&lt;&gt;"",IF(SUMIF(Planes!BA:BA,'Control de pagos'!A122,Planes!BC:BC)=0,"",SUMIF(Planes!BA:BA,'Control de pagos'!A122,Planes!BC:BC)),"")</f>
        <v/>
      </c>
      <c r="N122" s="66">
        <f t="shared" si="5"/>
        <v>12118.86</v>
      </c>
    </row>
    <row r="123" spans="1:14" ht="15.75" thickBot="1">
      <c r="A123" s="11" t="str">
        <f t="shared" si="7"/>
        <v>N989145 20</v>
      </c>
      <c r="B123" s="3" t="s">
        <v>96</v>
      </c>
      <c r="C123" s="168"/>
      <c r="D123" s="172"/>
      <c r="E123" s="96">
        <v>5001.05</v>
      </c>
      <c r="F123" s="97">
        <v>172.34</v>
      </c>
      <c r="G123" s="96">
        <v>17292.25</v>
      </c>
      <c r="H123" s="98">
        <v>44768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6">
        <f t="shared" si="5"/>
        <v>12118.86</v>
      </c>
    </row>
    <row r="124" spans="1:14" ht="15.75" thickBot="1">
      <c r="A124" s="11" t="str">
        <f t="shared" si="7"/>
        <v>N989145 21</v>
      </c>
      <c r="B124" s="3" t="s">
        <v>96</v>
      </c>
      <c r="C124" s="167">
        <v>21</v>
      </c>
      <c r="D124" s="171">
        <v>12118.86</v>
      </c>
      <c r="E124" s="106">
        <v>5251.51</v>
      </c>
      <c r="F124" s="107" t="s">
        <v>86</v>
      </c>
      <c r="G124" s="106">
        <v>17370.37</v>
      </c>
      <c r="H124" s="108">
        <v>44789</v>
      </c>
      <c r="I124" s="41">
        <v>44789</v>
      </c>
      <c r="J124" s="30">
        <f t="shared" si="6"/>
        <v>44774</v>
      </c>
      <c r="L124" s="11" t="str">
        <f>IF(I124&lt;&gt;"",IF(SUMIF(Planes!BA:BA,'Control de pagos'!A124,Planes!BC:BC)=0,"",SUMIF(Planes!BA:BA,'Control de pagos'!A124,Planes!BC:BC)),"")</f>
        <v/>
      </c>
      <c r="N124" s="66">
        <f t="shared" si="5"/>
        <v>12118.86</v>
      </c>
    </row>
    <row r="125" spans="1:14" ht="15.75" thickBot="1">
      <c r="A125" s="11" t="str">
        <f t="shared" si="7"/>
        <v>N989145 21</v>
      </c>
      <c r="B125" s="3" t="s">
        <v>96</v>
      </c>
      <c r="C125" s="168"/>
      <c r="D125" s="172"/>
      <c r="E125" s="96">
        <v>5251.51</v>
      </c>
      <c r="F125" s="97">
        <v>174.86</v>
      </c>
      <c r="G125" s="96">
        <v>17545.23</v>
      </c>
      <c r="H125" s="98">
        <v>44799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6">
        <f t="shared" si="5"/>
        <v>12118.86</v>
      </c>
    </row>
    <row r="126" spans="1:14" ht="15.75" thickBot="1">
      <c r="A126" s="11" t="str">
        <f t="shared" si="7"/>
        <v>N989145 22</v>
      </c>
      <c r="B126" s="3" t="s">
        <v>96</v>
      </c>
      <c r="C126" s="167">
        <v>22</v>
      </c>
      <c r="D126" s="171">
        <v>12118.86</v>
      </c>
      <c r="E126" s="106">
        <v>5493.88</v>
      </c>
      <c r="F126" s="107" t="s">
        <v>86</v>
      </c>
      <c r="G126" s="106">
        <v>17612.740000000002</v>
      </c>
      <c r="H126" s="108">
        <v>44820</v>
      </c>
      <c r="I126" s="41">
        <v>44820</v>
      </c>
      <c r="J126" s="30">
        <f t="shared" si="6"/>
        <v>44805</v>
      </c>
      <c r="L126" s="11" t="str">
        <f>IF(I126&lt;&gt;"",IF(SUMIF(Planes!BA:BA,'Control de pagos'!A126,Planes!BC:BC)=0,"",SUMIF(Planes!BA:BA,'Control de pagos'!A126,Planes!BC:BC)),"")</f>
        <v/>
      </c>
      <c r="N126" s="66">
        <f t="shared" si="5"/>
        <v>12118.86</v>
      </c>
    </row>
    <row r="127" spans="1:14" ht="15.75" thickBot="1">
      <c r="A127" s="11" t="str">
        <f t="shared" si="7"/>
        <v>N989145 22</v>
      </c>
      <c r="B127" s="3" t="s">
        <v>96</v>
      </c>
      <c r="C127" s="168"/>
      <c r="D127" s="172"/>
      <c r="E127" s="96">
        <v>5493.88</v>
      </c>
      <c r="F127" s="97">
        <v>177.3</v>
      </c>
      <c r="G127" s="96">
        <v>17790.04</v>
      </c>
      <c r="H127" s="98">
        <v>44830</v>
      </c>
      <c r="J127" s="30" t="str">
        <f t="shared" si="6"/>
        <v>-</v>
      </c>
      <c r="L127" s="11" t="str">
        <f>IF(I127&lt;&gt;"",IF(SUMIF(Planes!BA:BA,'Control de pagos'!A127,Planes!BC:BC)=0,"",SUMIF(Planes!BA:BA,'Control de pagos'!A127,Planes!BC:BC)),"")</f>
        <v/>
      </c>
      <c r="N127" s="66">
        <f>IF(D127=0,D126,D127)</f>
        <v>12118.86</v>
      </c>
    </row>
    <row r="128" spans="1:14" ht="15.75" thickBot="1">
      <c r="A128" s="11" t="str">
        <f t="shared" si="7"/>
        <v>N989145 23</v>
      </c>
      <c r="B128" s="3" t="s">
        <v>96</v>
      </c>
      <c r="C128" s="167">
        <v>23</v>
      </c>
      <c r="D128" s="171">
        <v>12118.86</v>
      </c>
      <c r="E128" s="106">
        <v>5728.18</v>
      </c>
      <c r="F128" s="107" t="s">
        <v>86</v>
      </c>
      <c r="G128" s="106">
        <v>17847.04</v>
      </c>
      <c r="H128" s="108">
        <v>44850</v>
      </c>
      <c r="I128" s="41">
        <v>44850</v>
      </c>
      <c r="J128" s="30">
        <f t="shared" si="6"/>
        <v>44835</v>
      </c>
      <c r="L128" s="11" t="str">
        <f>IF(I128&lt;&gt;"",IF(SUMIF(Planes!BA:BA,'Control de pagos'!A128,Planes!BC:BC)=0,"",SUMIF(Planes!BA:BA,'Control de pagos'!A128,Planes!BC:BC)),"")</f>
        <v/>
      </c>
      <c r="N128" s="66">
        <f t="shared" si="5"/>
        <v>12118.86</v>
      </c>
    </row>
    <row r="129" spans="1:14" ht="15.75" thickBot="1">
      <c r="A129" s="11" t="str">
        <f t="shared" si="7"/>
        <v>N989145 23</v>
      </c>
      <c r="B129" s="3" t="s">
        <v>96</v>
      </c>
      <c r="C129" s="168"/>
      <c r="D129" s="172"/>
      <c r="E129" s="96">
        <v>5728.18</v>
      </c>
      <c r="F129" s="97">
        <v>179.66</v>
      </c>
      <c r="G129" s="96">
        <v>18026.7</v>
      </c>
      <c r="H129" s="98">
        <v>44860</v>
      </c>
      <c r="J129" s="30" t="str">
        <f t="shared" si="6"/>
        <v>-</v>
      </c>
      <c r="L129" s="11" t="str">
        <f>IF(I129&lt;&gt;"",IF(SUMIF(Planes!BA:BA,'Control de pagos'!A129,Planes!BC:BC)=0,"",SUMIF(Planes!BA:BA,'Control de pagos'!A129,Planes!BC:BC)),"")</f>
        <v/>
      </c>
      <c r="N129" s="66">
        <f t="shared" si="5"/>
        <v>12118.86</v>
      </c>
    </row>
    <row r="130" spans="1:14" ht="15.75" thickBot="1">
      <c r="A130" s="11" t="str">
        <f t="shared" si="7"/>
        <v>N989145 24</v>
      </c>
      <c r="B130" s="3" t="s">
        <v>96</v>
      </c>
      <c r="C130" s="175">
        <v>24</v>
      </c>
      <c r="D130" s="177">
        <v>12118.86</v>
      </c>
      <c r="E130" s="96">
        <v>5978.64</v>
      </c>
      <c r="F130" s="97" t="s">
        <v>86</v>
      </c>
      <c r="G130" s="96">
        <v>18097.5</v>
      </c>
      <c r="H130" s="98">
        <v>44881</v>
      </c>
      <c r="J130" s="30" t="str">
        <f t="shared" si="6"/>
        <v/>
      </c>
      <c r="L130" s="11" t="str">
        <f>IF(I130&lt;&gt;"",IF(SUMIF(Planes!BA:BA,'Control de pagos'!A130,Planes!BC:BC)=0,"",SUMIF(Planes!BA:BA,'Control de pagos'!A130,Planes!BC:BC)),"")</f>
        <v/>
      </c>
      <c r="N130" s="66">
        <f t="shared" si="5"/>
        <v>12118.86</v>
      </c>
    </row>
    <row r="131" spans="1:14" ht="15.75" thickBot="1">
      <c r="A131" s="11" t="str">
        <f t="shared" si="7"/>
        <v>N989145 24</v>
      </c>
      <c r="B131" s="3" t="s">
        <v>96</v>
      </c>
      <c r="C131" s="176"/>
      <c r="D131" s="178"/>
      <c r="E131" s="96">
        <v>5978.64</v>
      </c>
      <c r="F131" s="97">
        <v>182.18</v>
      </c>
      <c r="G131" s="96">
        <v>18279.68</v>
      </c>
      <c r="H131" s="98">
        <v>44891</v>
      </c>
      <c r="J131" s="30" t="str">
        <f t="shared" si="6"/>
        <v/>
      </c>
      <c r="L131" s="11" t="str">
        <f>IF(I131&lt;&gt;"",IF(SUMIF(Planes!BA:BA,'Control de pagos'!A131,Planes!BC:BC)=0,"",SUMIF(Planes!BA:BA,'Control de pagos'!A131,Planes!BC:BC)),"")</f>
        <v/>
      </c>
      <c r="N131" s="66">
        <f t="shared" si="5"/>
        <v>12118.86</v>
      </c>
    </row>
    <row r="132" spans="1:14" ht="15.75" thickBot="1">
      <c r="A132" s="11" t="str">
        <f t="shared" si="7"/>
        <v>N989145 25</v>
      </c>
      <c r="B132" s="3" t="s">
        <v>96</v>
      </c>
      <c r="C132" s="175">
        <v>25</v>
      </c>
      <c r="D132" s="177">
        <v>12118.86</v>
      </c>
      <c r="E132" s="96">
        <v>6212.94</v>
      </c>
      <c r="F132" s="97" t="s">
        <v>86</v>
      </c>
      <c r="G132" s="96">
        <v>18331.8</v>
      </c>
      <c r="H132" s="98">
        <v>44911</v>
      </c>
      <c r="J132" s="30" t="str">
        <f t="shared" si="6"/>
        <v/>
      </c>
      <c r="L132" s="11" t="str">
        <f>IF(I132&lt;&gt;"",IF(SUMIF(Planes!BA:BA,'Control de pagos'!A132,Planes!BC:BC)=0,"",SUMIF(Planes!BA:BA,'Control de pagos'!A132,Planes!BC:BC)),"")</f>
        <v/>
      </c>
      <c r="N132" s="66">
        <f t="shared" ref="N132:N195" si="8">IF(D132=0,D131,D132)</f>
        <v>12118.86</v>
      </c>
    </row>
    <row r="133" spans="1:14" ht="15.75" thickBot="1">
      <c r="A133" s="11" t="str">
        <f t="shared" si="7"/>
        <v>N989145 25</v>
      </c>
      <c r="B133" s="3" t="s">
        <v>96</v>
      </c>
      <c r="C133" s="176"/>
      <c r="D133" s="178"/>
      <c r="E133" s="96">
        <v>6212.94</v>
      </c>
      <c r="F133" s="97">
        <v>184.54</v>
      </c>
      <c r="G133" s="96">
        <v>18516.34</v>
      </c>
      <c r="H133" s="98">
        <v>44921</v>
      </c>
      <c r="J133" s="30" t="str">
        <f t="shared" si="6"/>
        <v/>
      </c>
      <c r="L133" s="11" t="str">
        <f>IF(I133&lt;&gt;"",IF(SUMIF(Planes!BA:BA,'Control de pagos'!A133,Planes!BC:BC)=0,"",SUMIF(Planes!BA:BA,'Control de pagos'!A133,Planes!BC:BC)),"")</f>
        <v/>
      </c>
      <c r="N133" s="66">
        <f t="shared" si="8"/>
        <v>12118.86</v>
      </c>
    </row>
    <row r="134" spans="1:14" ht="15.75" thickBot="1">
      <c r="A134" s="11" t="str">
        <f t="shared" si="7"/>
        <v>N989145 26</v>
      </c>
      <c r="B134" s="3" t="s">
        <v>96</v>
      </c>
      <c r="C134" s="175">
        <v>26</v>
      </c>
      <c r="D134" s="177">
        <v>12118.86</v>
      </c>
      <c r="E134" s="96">
        <v>6463.39</v>
      </c>
      <c r="F134" s="97" t="s">
        <v>86</v>
      </c>
      <c r="G134" s="96">
        <v>18582.25</v>
      </c>
      <c r="H134" s="98">
        <v>44942</v>
      </c>
      <c r="J134" s="30" t="str">
        <f t="shared" si="6"/>
        <v/>
      </c>
      <c r="L134" s="11" t="str">
        <f>IF(I134&lt;&gt;"",IF(SUMIF(Planes!BA:BA,'Control de pagos'!A134,Planes!BC:BC)=0,"",SUMIF(Planes!BA:BA,'Control de pagos'!A134,Planes!BC:BC)),"")</f>
        <v/>
      </c>
      <c r="N134" s="66">
        <f t="shared" si="8"/>
        <v>12118.86</v>
      </c>
    </row>
    <row r="135" spans="1:14" ht="15.75" thickBot="1">
      <c r="A135" s="11" t="str">
        <f t="shared" si="7"/>
        <v>N989145 26</v>
      </c>
      <c r="B135" s="3" t="s">
        <v>96</v>
      </c>
      <c r="C135" s="176"/>
      <c r="D135" s="178"/>
      <c r="E135" s="96">
        <v>6463.39</v>
      </c>
      <c r="F135" s="97">
        <v>187.06</v>
      </c>
      <c r="G135" s="96">
        <v>18769.310000000001</v>
      </c>
      <c r="H135" s="98">
        <v>44952</v>
      </c>
      <c r="J135" s="30" t="str">
        <f t="shared" si="6"/>
        <v/>
      </c>
      <c r="L135" s="11" t="str">
        <f>IF(I135&lt;&gt;"",IF(SUMIF(Planes!BA:BA,'Control de pagos'!A135,Planes!BC:BC)=0,"",SUMIF(Planes!BA:BA,'Control de pagos'!A135,Planes!BC:BC)),"")</f>
        <v/>
      </c>
      <c r="N135" s="66">
        <f t="shared" si="8"/>
        <v>12118.86</v>
      </c>
    </row>
    <row r="136" spans="1:14" ht="15.75" thickBot="1">
      <c r="A136" s="11" t="str">
        <f t="shared" si="7"/>
        <v>N989145 27</v>
      </c>
      <c r="B136" s="3" t="s">
        <v>96</v>
      </c>
      <c r="C136" s="175">
        <v>27</v>
      </c>
      <c r="D136" s="177">
        <v>12118.86</v>
      </c>
      <c r="E136" s="96">
        <v>6705.77</v>
      </c>
      <c r="F136" s="97" t="s">
        <v>86</v>
      </c>
      <c r="G136" s="96">
        <v>18824.63</v>
      </c>
      <c r="H136" s="98">
        <v>44973</v>
      </c>
      <c r="J136" s="30" t="str">
        <f t="shared" si="6"/>
        <v/>
      </c>
      <c r="L136" s="11" t="str">
        <f>IF(I136&lt;&gt;"",IF(SUMIF(Planes!BA:BA,'Control de pagos'!A136,Planes!BC:BC)=0,"",SUMIF(Planes!BA:BA,'Control de pagos'!A136,Planes!BC:BC)),"")</f>
        <v/>
      </c>
      <c r="N136" s="66">
        <f t="shared" si="8"/>
        <v>12118.86</v>
      </c>
    </row>
    <row r="137" spans="1:14" ht="15.75" thickBot="1">
      <c r="A137" s="11" t="str">
        <f t="shared" si="7"/>
        <v>N989145 27</v>
      </c>
      <c r="B137" s="3" t="s">
        <v>96</v>
      </c>
      <c r="C137" s="176"/>
      <c r="D137" s="178"/>
      <c r="E137" s="96">
        <v>6705.77</v>
      </c>
      <c r="F137" s="97">
        <v>189.5</v>
      </c>
      <c r="G137" s="96">
        <v>19014.13</v>
      </c>
      <c r="H137" s="98">
        <v>44983</v>
      </c>
      <c r="J137" s="30" t="str">
        <f t="shared" si="6"/>
        <v/>
      </c>
      <c r="L137" s="11" t="str">
        <f>IF(I137&lt;&gt;"",IF(SUMIF(Planes!BA:BA,'Control de pagos'!A137,Planes!BC:BC)=0,"",SUMIF(Planes!BA:BA,'Control de pagos'!A137,Planes!BC:BC)),"")</f>
        <v/>
      </c>
      <c r="N137" s="66">
        <f t="shared" si="8"/>
        <v>12118.86</v>
      </c>
    </row>
    <row r="138" spans="1:14" ht="15.75" thickBot="1">
      <c r="A138" s="11" t="str">
        <f t="shared" si="7"/>
        <v>N989145 28</v>
      </c>
      <c r="B138" s="3" t="s">
        <v>96</v>
      </c>
      <c r="C138" s="175">
        <v>28</v>
      </c>
      <c r="D138" s="177">
        <v>12118.86</v>
      </c>
      <c r="E138" s="96">
        <v>6923.91</v>
      </c>
      <c r="F138" s="97" t="s">
        <v>86</v>
      </c>
      <c r="G138" s="96">
        <v>19042.77</v>
      </c>
      <c r="H138" s="98">
        <v>45001</v>
      </c>
      <c r="J138" s="30" t="str">
        <f t="shared" si="6"/>
        <v/>
      </c>
      <c r="L138" s="11" t="str">
        <f>IF(I138&lt;&gt;"",IF(SUMIF(Planes!BA:BA,'Control de pagos'!A138,Planes!BC:BC)=0,"",SUMIF(Planes!BA:BA,'Control de pagos'!A138,Planes!BC:BC)),"")</f>
        <v/>
      </c>
      <c r="N138" s="66">
        <f t="shared" si="8"/>
        <v>12118.86</v>
      </c>
    </row>
    <row r="139" spans="1:14" ht="15.75" thickBot="1">
      <c r="A139" s="11" t="str">
        <f t="shared" si="7"/>
        <v>N989145 28</v>
      </c>
      <c r="B139" s="3" t="s">
        <v>96</v>
      </c>
      <c r="C139" s="176"/>
      <c r="D139" s="178"/>
      <c r="E139" s="96">
        <v>6923.91</v>
      </c>
      <c r="F139" s="97">
        <v>191.7</v>
      </c>
      <c r="G139" s="96">
        <v>19234.47</v>
      </c>
      <c r="H139" s="98">
        <v>45011</v>
      </c>
      <c r="J139" s="30" t="str">
        <f t="shared" si="6"/>
        <v/>
      </c>
      <c r="L139" s="11" t="str">
        <f>IF(I139&lt;&gt;"",IF(SUMIF(Planes!BA:BA,'Control de pagos'!A139,Planes!BC:BC)=0,"",SUMIF(Planes!BA:BA,'Control de pagos'!A139,Planes!BC:BC)),"")</f>
        <v/>
      </c>
      <c r="N139" s="66">
        <f t="shared" si="8"/>
        <v>12118.86</v>
      </c>
    </row>
    <row r="140" spans="1:14" ht="15.75" thickBot="1">
      <c r="A140" s="11" t="str">
        <f t="shared" si="7"/>
        <v>N989145 29</v>
      </c>
      <c r="B140" s="3" t="s">
        <v>96</v>
      </c>
      <c r="C140" s="175">
        <v>29</v>
      </c>
      <c r="D140" s="177">
        <v>12118.86</v>
      </c>
      <c r="E140" s="96">
        <v>7190.52</v>
      </c>
      <c r="F140" s="97" t="s">
        <v>86</v>
      </c>
      <c r="G140" s="96">
        <v>19309.38</v>
      </c>
      <c r="H140" s="98">
        <v>45032</v>
      </c>
      <c r="J140" s="30" t="str">
        <f t="shared" si="6"/>
        <v/>
      </c>
      <c r="L140" s="11" t="str">
        <f>IF(I140&lt;&gt;"",IF(SUMIF(Planes!BA:BA,'Control de pagos'!A140,Planes!BC:BC)=0,"",SUMIF(Planes!BA:BA,'Control de pagos'!A140,Planes!BC:BC)),"")</f>
        <v/>
      </c>
      <c r="N140" s="66">
        <f t="shared" si="8"/>
        <v>12118.86</v>
      </c>
    </row>
    <row r="141" spans="1:14" ht="15.75" thickBot="1">
      <c r="A141" s="11" t="str">
        <f t="shared" si="7"/>
        <v>N989145 29</v>
      </c>
      <c r="B141" s="3" t="s">
        <v>96</v>
      </c>
      <c r="C141" s="176"/>
      <c r="D141" s="178"/>
      <c r="E141" s="96">
        <v>7190.52</v>
      </c>
      <c r="F141" s="97">
        <v>194.38</v>
      </c>
      <c r="G141" s="96">
        <v>19503.759999999998</v>
      </c>
      <c r="H141" s="98">
        <v>45042</v>
      </c>
      <c r="J141" s="30" t="str">
        <f t="shared" si="6"/>
        <v/>
      </c>
      <c r="L141" s="11" t="str">
        <f>IF(I141&lt;&gt;"",IF(SUMIF(Planes!BA:BA,'Control de pagos'!A141,Planes!BC:BC)=0,"",SUMIF(Planes!BA:BA,'Control de pagos'!A141,Planes!BC:BC)),"")</f>
        <v/>
      </c>
      <c r="N141" s="66">
        <f t="shared" si="8"/>
        <v>12118.86</v>
      </c>
    </row>
    <row r="142" spans="1:14" ht="15.75" thickBot="1">
      <c r="A142" s="11" t="str">
        <f t="shared" si="7"/>
        <v>N989145 30</v>
      </c>
      <c r="B142" s="3" t="s">
        <v>96</v>
      </c>
      <c r="C142" s="175">
        <v>30</v>
      </c>
      <c r="D142" s="177">
        <v>12118.8</v>
      </c>
      <c r="E142" s="96">
        <v>7424.78</v>
      </c>
      <c r="F142" s="97" t="s">
        <v>86</v>
      </c>
      <c r="G142" s="96">
        <v>19543.580000000002</v>
      </c>
      <c r="H142" s="98">
        <v>45062</v>
      </c>
      <c r="J142" s="30" t="str">
        <f t="shared" si="6"/>
        <v/>
      </c>
      <c r="L142" s="11" t="str">
        <f>IF(I142&lt;&gt;"",IF(SUMIF(Planes!BA:BA,'Control de pagos'!A142,Planes!BC:BC)=0,"",SUMIF(Planes!BA:BA,'Control de pagos'!A142,Planes!BC:BC)),"")</f>
        <v/>
      </c>
      <c r="N142" s="66">
        <f t="shared" si="8"/>
        <v>12118.8</v>
      </c>
    </row>
    <row r="143" spans="1:14" ht="15.75" thickBot="1">
      <c r="A143" s="11" t="str">
        <f t="shared" si="7"/>
        <v>N989145 30</v>
      </c>
      <c r="B143" s="3" t="s">
        <v>96</v>
      </c>
      <c r="C143" s="176"/>
      <c r="D143" s="178"/>
      <c r="E143" s="96">
        <v>7424.78</v>
      </c>
      <c r="F143" s="97">
        <v>196.74</v>
      </c>
      <c r="G143" s="96">
        <v>19740.32</v>
      </c>
      <c r="H143" s="98">
        <v>45072</v>
      </c>
      <c r="J143" s="30" t="str">
        <f t="shared" si="6"/>
        <v/>
      </c>
      <c r="L143" s="11" t="str">
        <f>IF(I143&lt;&gt;"",IF(SUMIF(Planes!BA:BA,'Control de pagos'!A143,Planes!BC:BC)=0,"",SUMIF(Planes!BA:BA,'Control de pagos'!A143,Planes!BC:BC)),"")</f>
        <v/>
      </c>
      <c r="N143" s="66">
        <f t="shared" si="8"/>
        <v>12118.8</v>
      </c>
    </row>
    <row r="144" spans="1:14" hidden="1">
      <c r="A144" s="11" t="str">
        <f t="shared" si="7"/>
        <v xml:space="preserve"> </v>
      </c>
      <c r="J144" s="30" t="str">
        <f t="shared" si="6"/>
        <v/>
      </c>
      <c r="L144" s="11" t="str">
        <f>IF(I144&lt;&gt;"",IF(SUMIF(Planes!BA:BA,'Control de pagos'!A144,Planes!BC:BC)=0,"",SUMIF(Planes!BA:BA,'Control de pagos'!A144,Planes!BC:BC)),"")</f>
        <v/>
      </c>
      <c r="N144" s="66">
        <f t="shared" si="8"/>
        <v>0</v>
      </c>
    </row>
    <row r="145" spans="1:14" hidden="1">
      <c r="A145" s="11" t="str">
        <f t="shared" si="7"/>
        <v>O702873 1</v>
      </c>
      <c r="B145" s="3" t="s">
        <v>98</v>
      </c>
      <c r="C145" s="163">
        <v>1</v>
      </c>
      <c r="D145" s="165">
        <v>184676.61</v>
      </c>
      <c r="E145" s="109">
        <v>47455.34</v>
      </c>
      <c r="F145" s="110" t="s">
        <v>86</v>
      </c>
      <c r="G145" s="109">
        <v>232131.95</v>
      </c>
      <c r="H145" s="111">
        <v>44302</v>
      </c>
      <c r="I145" s="41">
        <v>44302</v>
      </c>
      <c r="J145" s="30">
        <f t="shared" ref="J145:J208" si="9">IF(I145&lt;&gt;"",I145-DAY(I145)+1,IF(A144=A145,IF(I144&lt;&gt;"","-",""),IF(A145=A146,IF(I146&lt;&gt;"","-",""),"")))</f>
        <v>44287</v>
      </c>
      <c r="L145" s="11">
        <f>IF(I145&lt;&gt;"",IF(SUMIF(Planes!BA:BA,'Control de pagos'!A145,Planes!BC:BC)=0,"",SUMIF(Planes!BA:BA,'Control de pagos'!A145,Planes!BC:BC)),"")</f>
        <v>11618.76</v>
      </c>
      <c r="N145" s="66">
        <f t="shared" si="8"/>
        <v>184676.61</v>
      </c>
    </row>
    <row r="146" spans="1:14" ht="15.75" hidden="1" thickBot="1">
      <c r="A146" s="11" t="str">
        <f t="shared" si="7"/>
        <v>O702873 1</v>
      </c>
      <c r="B146" s="3" t="s">
        <v>98</v>
      </c>
      <c r="C146" s="164"/>
      <c r="D146" s="166"/>
      <c r="E146" s="104">
        <v>47455.34</v>
      </c>
      <c r="F146" s="104">
        <v>2592.14</v>
      </c>
      <c r="G146" s="104">
        <v>234724.09</v>
      </c>
      <c r="H146" s="105">
        <v>44312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6">
        <f t="shared" si="8"/>
        <v>184676.61</v>
      </c>
    </row>
    <row r="147" spans="1:14" ht="15.75" hidden="1" thickBot="1">
      <c r="A147" s="11" t="str">
        <f t="shared" si="7"/>
        <v>O702873 2</v>
      </c>
      <c r="B147" s="3" t="s">
        <v>98</v>
      </c>
      <c r="C147" s="163">
        <v>2</v>
      </c>
      <c r="D147" s="165">
        <v>190032.24</v>
      </c>
      <c r="E147" s="112">
        <v>42099.71</v>
      </c>
      <c r="F147" s="113" t="s">
        <v>86</v>
      </c>
      <c r="G147" s="112">
        <v>232131.95</v>
      </c>
      <c r="H147" s="114">
        <v>44332</v>
      </c>
      <c r="I147" s="41">
        <v>44332</v>
      </c>
      <c r="J147" s="30">
        <f t="shared" si="9"/>
        <v>44317</v>
      </c>
      <c r="L147" s="11">
        <f>IF(I147&lt;&gt;"",IF(SUMIF(Planes!BA:BA,'Control de pagos'!A147,Planes!BC:BC)=0,"",SUMIF(Planes!BA:BA,'Control de pagos'!A147,Planes!BC:BC)),"")</f>
        <v>11955.704399999999</v>
      </c>
      <c r="N147" s="66">
        <f t="shared" si="8"/>
        <v>190032.24</v>
      </c>
    </row>
    <row r="148" spans="1:14" ht="15.75" hidden="1" thickBot="1">
      <c r="A148" s="11" t="str">
        <f t="shared" si="7"/>
        <v>O702873 2</v>
      </c>
      <c r="B148" s="3" t="s">
        <v>98</v>
      </c>
      <c r="C148" s="164"/>
      <c r="D148" s="166"/>
      <c r="E148" s="104">
        <v>42099.71</v>
      </c>
      <c r="F148" s="104">
        <v>2592.14</v>
      </c>
      <c r="G148" s="104">
        <v>234724.09</v>
      </c>
      <c r="H148" s="105">
        <v>44342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6">
        <f t="shared" si="8"/>
        <v>190032.24</v>
      </c>
    </row>
    <row r="149" spans="1:14" ht="15.75" hidden="1" thickBot="1">
      <c r="A149" s="11" t="str">
        <f t="shared" si="7"/>
        <v>O702873 3</v>
      </c>
      <c r="B149" s="3" t="s">
        <v>98</v>
      </c>
      <c r="C149" s="163">
        <v>3</v>
      </c>
      <c r="D149" s="165">
        <v>195543.17</v>
      </c>
      <c r="E149" s="112">
        <v>36588.78</v>
      </c>
      <c r="F149" s="113" t="s">
        <v>86</v>
      </c>
      <c r="G149" s="112">
        <v>232131.95</v>
      </c>
      <c r="H149" s="114">
        <v>44363</v>
      </c>
      <c r="I149" s="41">
        <v>44363</v>
      </c>
      <c r="J149" s="30">
        <f t="shared" si="9"/>
        <v>44348</v>
      </c>
      <c r="L149" s="11">
        <f>IF(I149&lt;&gt;"",IF(SUMIF(Planes!BA:BA,'Control de pagos'!A149,Planes!BC:BC)=0,"",SUMIF(Planes!BA:BA,'Control de pagos'!A149,Planes!BC:BC)),"")</f>
        <v>12302.4192</v>
      </c>
      <c r="N149" s="66">
        <f t="shared" si="8"/>
        <v>195543.17</v>
      </c>
    </row>
    <row r="150" spans="1:14" ht="15.75" hidden="1" thickBot="1">
      <c r="A150" s="11" t="str">
        <f t="shared" si="7"/>
        <v>O702873 3</v>
      </c>
      <c r="B150" s="3" t="s">
        <v>98</v>
      </c>
      <c r="C150" s="164"/>
      <c r="D150" s="166"/>
      <c r="E150" s="104">
        <v>36588.78</v>
      </c>
      <c r="F150" s="104">
        <v>2592.14</v>
      </c>
      <c r="G150" s="104">
        <v>234724.09</v>
      </c>
      <c r="H150" s="105">
        <v>44373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6">
        <f t="shared" si="8"/>
        <v>195543.17</v>
      </c>
    </row>
    <row r="151" spans="1:14" ht="15.75" hidden="1" thickBot="1">
      <c r="A151" s="11" t="str">
        <f t="shared" si="7"/>
        <v>O702873 4</v>
      </c>
      <c r="B151" s="3" t="s">
        <v>98</v>
      </c>
      <c r="C151" s="163">
        <v>4</v>
      </c>
      <c r="D151" s="165">
        <v>201213.92</v>
      </c>
      <c r="E151" s="112">
        <v>30918.03</v>
      </c>
      <c r="F151" s="113" t="s">
        <v>86</v>
      </c>
      <c r="G151" s="112">
        <v>232131.95</v>
      </c>
      <c r="H151" s="114">
        <v>44393</v>
      </c>
      <c r="I151" s="41">
        <v>44393</v>
      </c>
      <c r="J151" s="30">
        <f t="shared" si="9"/>
        <v>44378</v>
      </c>
      <c r="L151" s="11">
        <f>IF(I151&lt;&gt;"",IF(SUMIF(Planes!BA:BA,'Control de pagos'!A151,Planes!BC:BC)=0,"",SUMIF(Planes!BA:BA,'Control de pagos'!A151,Planes!BC:BC)),"")</f>
        <v>13475.633842121482</v>
      </c>
      <c r="N151" s="66">
        <f t="shared" si="8"/>
        <v>201213.92</v>
      </c>
    </row>
    <row r="152" spans="1:14" ht="15.75" hidden="1" thickBot="1">
      <c r="A152" s="11" t="str">
        <f t="shared" si="7"/>
        <v>O702873 4</v>
      </c>
      <c r="B152" s="3" t="s">
        <v>98</v>
      </c>
      <c r="C152" s="164"/>
      <c r="D152" s="166"/>
      <c r="E152" s="104">
        <v>30918.03</v>
      </c>
      <c r="F152" s="104">
        <v>2592.14</v>
      </c>
      <c r="G152" s="104">
        <v>234724.09</v>
      </c>
      <c r="H152" s="105">
        <v>44403</v>
      </c>
      <c r="J152" s="30" t="str">
        <f t="shared" si="9"/>
        <v>-</v>
      </c>
      <c r="L152" s="11" t="str">
        <f>IF(I152&lt;&gt;"",IF(SUMIF(Planes!BA:BA,'Control de pagos'!A152,Planes!BC:BC)=0,"",SUMIF(Planes!BA:BA,'Control de pagos'!A152,Planes!BC:BC)),"")</f>
        <v/>
      </c>
      <c r="N152" s="66">
        <f t="shared" si="8"/>
        <v>201213.92</v>
      </c>
    </row>
    <row r="153" spans="1:14" ht="15.75" hidden="1" thickBot="1">
      <c r="A153" s="11" t="str">
        <f t="shared" si="7"/>
        <v>O702873 5</v>
      </c>
      <c r="B153" s="3" t="s">
        <v>98</v>
      </c>
      <c r="C153" s="163">
        <v>5</v>
      </c>
      <c r="D153" s="165">
        <v>207049.13</v>
      </c>
      <c r="E153" s="112">
        <v>25082.82</v>
      </c>
      <c r="F153" s="113" t="s">
        <v>86</v>
      </c>
      <c r="G153" s="112">
        <v>232131.95</v>
      </c>
      <c r="H153" s="114">
        <v>44424</v>
      </c>
      <c r="I153" s="41">
        <v>44424</v>
      </c>
      <c r="J153" s="30">
        <f t="shared" si="9"/>
        <v>44409</v>
      </c>
      <c r="L153" s="11">
        <f>IF(I153&lt;&gt;"",IF(SUMIF(Planes!BA:BA,'Control de pagos'!A153,Planes!BC:BC)=0,"",SUMIF(Planes!BA:BA,'Control de pagos'!A153,Planes!BC:BC)),"")</f>
        <v>13685.462463180314</v>
      </c>
      <c r="N153" s="66">
        <f t="shared" si="8"/>
        <v>207049.13</v>
      </c>
    </row>
    <row r="154" spans="1:14" ht="15.75" hidden="1" thickBot="1">
      <c r="A154" s="11" t="str">
        <f t="shared" si="7"/>
        <v>O702873 5</v>
      </c>
      <c r="B154" s="3" t="s">
        <v>98</v>
      </c>
      <c r="C154" s="164"/>
      <c r="D154" s="166"/>
      <c r="E154" s="104">
        <v>25082.82</v>
      </c>
      <c r="F154" s="104">
        <v>2592.14</v>
      </c>
      <c r="G154" s="104">
        <v>234724.09</v>
      </c>
      <c r="H154" s="105">
        <v>44434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6">
        <f t="shared" si="8"/>
        <v>207049.13</v>
      </c>
    </row>
    <row r="155" spans="1:14" ht="15.75" hidden="1" thickBot="1">
      <c r="A155" s="11" t="str">
        <f t="shared" si="7"/>
        <v>O702873 6</v>
      </c>
      <c r="B155" s="3" t="s">
        <v>98</v>
      </c>
      <c r="C155" s="163">
        <v>6</v>
      </c>
      <c r="D155" s="165">
        <v>213053.55</v>
      </c>
      <c r="E155" s="112">
        <v>19078.400000000001</v>
      </c>
      <c r="F155" s="113" t="s">
        <v>86</v>
      </c>
      <c r="G155" s="112">
        <v>232131.95</v>
      </c>
      <c r="H155" s="114">
        <v>44455</v>
      </c>
      <c r="I155" s="41">
        <v>44455</v>
      </c>
      <c r="J155" s="30">
        <f t="shared" si="9"/>
        <v>44440</v>
      </c>
      <c r="L155" s="11">
        <f>IF(I155&lt;&gt;"",IF(SUMIF(Planes!BA:BA,'Control de pagos'!A155,Planes!BC:BC)=0,"",SUMIF(Planes!BA:BA,'Control de pagos'!A155,Planes!BC:BC)),"")</f>
        <v>13921.98809302259</v>
      </c>
      <c r="N155" s="66">
        <f t="shared" si="8"/>
        <v>213053.55</v>
      </c>
    </row>
    <row r="156" spans="1:14" ht="15.75" hidden="1" thickBot="1">
      <c r="A156" s="11" t="str">
        <f t="shared" si="7"/>
        <v>O702873 6</v>
      </c>
      <c r="B156" s="3" t="s">
        <v>98</v>
      </c>
      <c r="C156" s="164"/>
      <c r="D156" s="166"/>
      <c r="E156" s="104">
        <v>19078.400000000001</v>
      </c>
      <c r="F156" s="104">
        <v>2592.14</v>
      </c>
      <c r="G156" s="104">
        <v>234724.09</v>
      </c>
      <c r="H156" s="105">
        <v>44465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6">
        <f t="shared" si="8"/>
        <v>213053.55</v>
      </c>
    </row>
    <row r="157" spans="1:14" ht="15.75" hidden="1" thickBot="1">
      <c r="A157" s="11" t="str">
        <f t="shared" si="7"/>
        <v>O702873 7</v>
      </c>
      <c r="B157" s="3" t="s">
        <v>98</v>
      </c>
      <c r="C157" s="163">
        <v>7</v>
      </c>
      <c r="D157" s="165">
        <v>219232.1</v>
      </c>
      <c r="E157" s="112">
        <v>12899.85</v>
      </c>
      <c r="F157" s="113" t="s">
        <v>86</v>
      </c>
      <c r="G157" s="112">
        <v>232131.95</v>
      </c>
      <c r="H157" s="114">
        <v>44485</v>
      </c>
      <c r="I157" s="41">
        <v>44485</v>
      </c>
      <c r="J157" s="30">
        <f t="shared" si="9"/>
        <v>44470</v>
      </c>
      <c r="L157" s="11">
        <f>IF(I157&lt;&gt;"",IF(SUMIF(Planes!BA:BA,'Control de pagos'!A157,Planes!BC:BC)=0,"",SUMIF(Planes!BA:BA,'Control de pagos'!A157,Planes!BC:BC)),"")</f>
        <v>14426.966832752398</v>
      </c>
      <c r="N157" s="66">
        <f t="shared" si="8"/>
        <v>219232.1</v>
      </c>
    </row>
    <row r="158" spans="1:14" ht="15.75" hidden="1" thickBot="1">
      <c r="A158" s="11" t="str">
        <f t="shared" si="7"/>
        <v>O702873 7</v>
      </c>
      <c r="B158" s="3" t="s">
        <v>98</v>
      </c>
      <c r="C158" s="164"/>
      <c r="D158" s="166"/>
      <c r="E158" s="104">
        <v>12899.85</v>
      </c>
      <c r="F158" s="104">
        <v>2592.14</v>
      </c>
      <c r="G158" s="104">
        <v>234724.09</v>
      </c>
      <c r="H158" s="105">
        <v>44495</v>
      </c>
      <c r="J158" s="30" t="str">
        <f t="shared" si="9"/>
        <v>-</v>
      </c>
      <c r="L158" s="11" t="str">
        <f>IF(I158&lt;&gt;"",IF(SUMIF(Planes!BA:BA,'Control de pagos'!A158,Planes!BC:BC)=0,"",SUMIF(Planes!BA:BA,'Control de pagos'!A158,Planes!BC:BC)),"")</f>
        <v/>
      </c>
      <c r="N158" s="66">
        <f t="shared" si="8"/>
        <v>219232.1</v>
      </c>
    </row>
    <row r="159" spans="1:14" ht="15.75" hidden="1" thickBot="1">
      <c r="A159" s="11" t="str">
        <f t="shared" si="7"/>
        <v>O702873 8</v>
      </c>
      <c r="B159" s="3" t="s">
        <v>98</v>
      </c>
      <c r="C159" s="163">
        <v>8</v>
      </c>
      <c r="D159" s="165">
        <v>225589.92</v>
      </c>
      <c r="E159" s="112">
        <v>6542.03</v>
      </c>
      <c r="F159" s="113" t="s">
        <v>86</v>
      </c>
      <c r="G159" s="112">
        <v>232131.95</v>
      </c>
      <c r="H159" s="114">
        <v>44516</v>
      </c>
      <c r="I159" s="41">
        <v>44516</v>
      </c>
      <c r="J159" s="30">
        <f t="shared" si="9"/>
        <v>44501</v>
      </c>
      <c r="L159" s="11">
        <f>IF(I159&lt;&gt;"",IF(SUMIF(Planes!BA:BA,'Control de pagos'!A159,Planes!BC:BC)=0,"",SUMIF(Planes!BA:BA,'Control de pagos'!A159,Planes!BC:BC)),"")</f>
        <v>14744.91074228879</v>
      </c>
      <c r="N159" s="66">
        <f t="shared" si="8"/>
        <v>225589.92</v>
      </c>
    </row>
    <row r="160" spans="1:14" ht="15.75" hidden="1" thickBot="1">
      <c r="A160" s="11" t="str">
        <f t="shared" si="7"/>
        <v>O702873 8</v>
      </c>
      <c r="B160" s="3" t="s">
        <v>98</v>
      </c>
      <c r="C160" s="164"/>
      <c r="D160" s="166"/>
      <c r="E160" s="104">
        <v>6542.03</v>
      </c>
      <c r="F160" s="104">
        <v>2592.14</v>
      </c>
      <c r="G160" s="104">
        <v>234724.09</v>
      </c>
      <c r="H160" s="105">
        <v>44526</v>
      </c>
      <c r="J160" s="30" t="str">
        <f t="shared" si="9"/>
        <v>-</v>
      </c>
      <c r="L160" s="11" t="str">
        <f>IF(I160&lt;&gt;"",IF(SUMIF(Planes!BA:BA,'Control de pagos'!A160,Planes!BC:BC)=0,"",SUMIF(Planes!BA:BA,'Control de pagos'!A160,Planes!BC:BC)),"")</f>
        <v/>
      </c>
      <c r="N160" s="66">
        <f t="shared" si="8"/>
        <v>225589.92</v>
      </c>
    </row>
    <row r="161" spans="1:14" ht="36.75" hidden="1">
      <c r="A161" s="11" t="str">
        <f t="shared" si="7"/>
        <v>P103359 Cuota N°</v>
      </c>
      <c r="B161" s="3" t="s">
        <v>107</v>
      </c>
      <c r="C161" s="130" t="s">
        <v>19</v>
      </c>
      <c r="D161" s="130" t="s">
        <v>20</v>
      </c>
      <c r="E161" s="130" t="s">
        <v>21</v>
      </c>
      <c r="F161" s="130" t="s">
        <v>22</v>
      </c>
      <c r="G161" s="130" t="s">
        <v>23</v>
      </c>
      <c r="H161" s="130" t="s">
        <v>24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6" t="str">
        <f t="shared" si="8"/>
        <v>Capital($)</v>
      </c>
    </row>
    <row r="162" spans="1:14" ht="24.75" hidden="1" thickBot="1">
      <c r="A162" s="11" t="str">
        <f t="shared" si="7"/>
        <v>P103359 Pago a cuenta</v>
      </c>
      <c r="B162" s="3" t="s">
        <v>107</v>
      </c>
      <c r="C162" s="132" t="s">
        <v>110</v>
      </c>
      <c r="D162" s="133">
        <v>213557.64</v>
      </c>
      <c r="E162" s="134" t="s">
        <v>86</v>
      </c>
      <c r="F162" s="134" t="s">
        <v>86</v>
      </c>
      <c r="G162" s="133">
        <v>213557.64</v>
      </c>
      <c r="H162" s="135">
        <v>44421</v>
      </c>
      <c r="I162" s="41">
        <v>44421</v>
      </c>
      <c r="J162" s="30">
        <f t="shared" si="9"/>
        <v>44409</v>
      </c>
      <c r="L162" s="11" t="str">
        <f>IF(I162&lt;&gt;"",IF(SUMIF(Planes!BA:BA,'Control de pagos'!A162,Planes!BC:BC)=0,"",SUMIF(Planes!BA:BA,'Control de pagos'!A162,Planes!BC:BC)),"")</f>
        <v/>
      </c>
      <c r="N162" s="66">
        <f t="shared" si="8"/>
        <v>213557.64</v>
      </c>
    </row>
    <row r="163" spans="1:14" ht="15.75" hidden="1" thickBot="1">
      <c r="A163" s="11" t="str">
        <f t="shared" si="7"/>
        <v>P103359 1</v>
      </c>
      <c r="B163" s="3" t="s">
        <v>107</v>
      </c>
      <c r="C163" s="179">
        <v>1</v>
      </c>
      <c r="D163" s="181">
        <v>207195.09</v>
      </c>
      <c r="E163" s="133">
        <v>19476.45</v>
      </c>
      <c r="F163" s="134" t="s">
        <v>86</v>
      </c>
      <c r="G163" s="133">
        <v>226671.54</v>
      </c>
      <c r="H163" s="135">
        <v>44455</v>
      </c>
      <c r="I163" s="41">
        <v>44455</v>
      </c>
      <c r="J163" s="30">
        <f t="shared" si="9"/>
        <v>44440</v>
      </c>
      <c r="L163" s="11" t="str">
        <f>IF(I163&lt;&gt;"",IF(SUMIF(Planes!BA:BA,'Control de pagos'!A163,Planes!BC:BC)=0,"",SUMIF(Planes!BA:BA,'Control de pagos'!A163,Planes!BC:BC)),"")</f>
        <v/>
      </c>
      <c r="N163" s="66">
        <f t="shared" si="8"/>
        <v>207195.09</v>
      </c>
    </row>
    <row r="164" spans="1:14" ht="15.75" hidden="1" thickBot="1">
      <c r="A164" s="11" t="str">
        <f t="shared" si="7"/>
        <v>P103359 1</v>
      </c>
      <c r="B164" s="3" t="s">
        <v>107</v>
      </c>
      <c r="C164" s="180"/>
      <c r="D164" s="182"/>
      <c r="E164" s="129">
        <v>19476.45</v>
      </c>
      <c r="F164" s="129">
        <v>2531.17</v>
      </c>
      <c r="G164" s="129">
        <v>229202.71</v>
      </c>
      <c r="H164" s="131">
        <v>44465</v>
      </c>
      <c r="J164" s="30" t="str">
        <f t="shared" si="9"/>
        <v>-</v>
      </c>
      <c r="L164" s="11" t="str">
        <f>IF(I164&lt;&gt;"",IF(SUMIF(Planes!BA:BA,'Control de pagos'!A164,Planes!BC:BC)=0,"",SUMIF(Planes!BA:BA,'Control de pagos'!A164,Planes!BC:BC)),"")</f>
        <v/>
      </c>
      <c r="N164" s="66">
        <f t="shared" si="8"/>
        <v>207195.09</v>
      </c>
    </row>
    <row r="165" spans="1:14" ht="15.75" hidden="1" thickBot="1">
      <c r="A165" s="11" t="str">
        <f t="shared" si="7"/>
        <v>P103359 2</v>
      </c>
      <c r="B165" s="3" t="s">
        <v>107</v>
      </c>
      <c r="C165" s="179">
        <v>2</v>
      </c>
      <c r="D165" s="181">
        <v>213493.81</v>
      </c>
      <c r="E165" s="133">
        <v>13177.73</v>
      </c>
      <c r="F165" s="134" t="s">
        <v>86</v>
      </c>
      <c r="G165" s="133">
        <v>226671.54</v>
      </c>
      <c r="H165" s="135">
        <v>44485</v>
      </c>
      <c r="I165" s="41">
        <v>44485</v>
      </c>
      <c r="J165" s="30">
        <f t="shared" si="9"/>
        <v>44470</v>
      </c>
      <c r="L165" s="11" t="str">
        <f>IF(I165&lt;&gt;"",IF(SUMIF(Planes!BA:BA,'Control de pagos'!A165,Planes!BC:BC)=0,"",SUMIF(Planes!BA:BA,'Control de pagos'!A165,Planes!BC:BC)),"")</f>
        <v/>
      </c>
      <c r="N165" s="66">
        <f t="shared" si="8"/>
        <v>213493.81</v>
      </c>
    </row>
    <row r="166" spans="1:14" ht="15.75" hidden="1" thickBot="1">
      <c r="A166" s="11" t="str">
        <f t="shared" si="7"/>
        <v>P103359 2</v>
      </c>
      <c r="B166" s="3" t="s">
        <v>107</v>
      </c>
      <c r="C166" s="180"/>
      <c r="D166" s="182"/>
      <c r="E166" s="129">
        <v>13177.73</v>
      </c>
      <c r="F166" s="129">
        <v>2531.17</v>
      </c>
      <c r="G166" s="129">
        <v>229202.71</v>
      </c>
      <c r="H166" s="131">
        <v>44495</v>
      </c>
      <c r="J166" s="30" t="str">
        <f t="shared" si="9"/>
        <v>-</v>
      </c>
      <c r="L166" s="11" t="str">
        <f>IF(I166&lt;&gt;"",IF(SUMIF(Planes!BA:BA,'Control de pagos'!A166,Planes!BC:BC)=0,"",SUMIF(Planes!BA:BA,'Control de pagos'!A166,Planes!BC:BC)),"")</f>
        <v/>
      </c>
      <c r="N166" s="66">
        <f t="shared" si="8"/>
        <v>213493.81</v>
      </c>
    </row>
    <row r="167" spans="1:14" ht="15.75" hidden="1" thickBot="1">
      <c r="A167" s="11" t="str">
        <f t="shared" si="7"/>
        <v>P103359 3</v>
      </c>
      <c r="B167" s="3" t="s">
        <v>107</v>
      </c>
      <c r="C167" s="179">
        <v>3</v>
      </c>
      <c r="D167" s="181">
        <v>219984.03</v>
      </c>
      <c r="E167" s="133">
        <v>6687.51</v>
      </c>
      <c r="F167" s="134" t="s">
        <v>86</v>
      </c>
      <c r="G167" s="133">
        <v>226671.54</v>
      </c>
      <c r="H167" s="135">
        <v>44516</v>
      </c>
      <c r="I167" s="41">
        <v>44516</v>
      </c>
      <c r="J167" s="30">
        <f t="shared" si="9"/>
        <v>44501</v>
      </c>
      <c r="L167" s="11" t="str">
        <f>IF(I167&lt;&gt;"",IF(SUMIF(Planes!BA:BA,'Control de pagos'!A167,Planes!BC:BC)=0,"",SUMIF(Planes!BA:BA,'Control de pagos'!A167,Planes!BC:BC)),"")</f>
        <v/>
      </c>
      <c r="N167" s="66">
        <f t="shared" si="8"/>
        <v>219984.03</v>
      </c>
    </row>
    <row r="168" spans="1:14" ht="15.75" hidden="1" thickBot="1">
      <c r="A168" s="11" t="str">
        <f t="shared" si="7"/>
        <v>P103359 3</v>
      </c>
      <c r="B168" s="3" t="s">
        <v>107</v>
      </c>
      <c r="C168" s="180"/>
      <c r="D168" s="182"/>
      <c r="E168" s="129">
        <v>6687.51</v>
      </c>
      <c r="F168" s="129">
        <v>2531.17</v>
      </c>
      <c r="G168" s="129">
        <v>229202.71</v>
      </c>
      <c r="H168" s="131">
        <v>44526</v>
      </c>
      <c r="J168" s="30" t="str">
        <f t="shared" si="9"/>
        <v>-</v>
      </c>
      <c r="L168" s="11" t="str">
        <f>IF(I168&lt;&gt;"",IF(SUMIF(Planes!BA:BA,'Control de pagos'!A168,Planes!BC:BC)=0,"",SUMIF(Planes!BA:BA,'Control de pagos'!A168,Planes!BC:BC)),"")</f>
        <v/>
      </c>
      <c r="N168" s="66">
        <f t="shared" si="8"/>
        <v>219984.03</v>
      </c>
    </row>
    <row r="169" spans="1:14" hidden="1">
      <c r="A169" s="11" t="str">
        <f t="shared" si="7"/>
        <v xml:space="preserve"> 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6">
        <f t="shared" si="8"/>
        <v>0</v>
      </c>
    </row>
    <row r="170" spans="1:14" hidden="1">
      <c r="A170" s="11" t="str">
        <f t="shared" ref="A170:A233" si="10">B170&amp;" "&amp;IF(C170="",C169,C170)</f>
        <v xml:space="preserve"> 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6">
        <f t="shared" si="8"/>
        <v>0</v>
      </c>
    </row>
    <row r="171" spans="1:14" hidden="1">
      <c r="A171" s="11" t="str">
        <f t="shared" si="10"/>
        <v xml:space="preserve"> 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6">
        <f t="shared" si="8"/>
        <v>0</v>
      </c>
    </row>
    <row r="172" spans="1:14" hidden="1">
      <c r="A172" s="11" t="str">
        <f t="shared" si="10"/>
        <v xml:space="preserve"> 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6">
        <f t="shared" si="8"/>
        <v>0</v>
      </c>
    </row>
    <row r="173" spans="1:14" hidden="1">
      <c r="A173" s="11" t="str">
        <f t="shared" si="10"/>
        <v xml:space="preserve"> 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6">
        <f t="shared" si="8"/>
        <v>0</v>
      </c>
    </row>
    <row r="174" spans="1:14" hidden="1">
      <c r="A174" s="11" t="str">
        <f t="shared" si="10"/>
        <v xml:space="preserve"> 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6">
        <f t="shared" si="8"/>
        <v>0</v>
      </c>
    </row>
    <row r="175" spans="1:14" hidden="1">
      <c r="A175" s="11" t="str">
        <f t="shared" si="10"/>
        <v xml:space="preserve"> 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6">
        <f t="shared" si="8"/>
        <v>0</v>
      </c>
    </row>
    <row r="176" spans="1:14" hidden="1">
      <c r="A176" s="11" t="str">
        <f t="shared" si="10"/>
        <v xml:space="preserve"> 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6">
        <f t="shared" si="8"/>
        <v>0</v>
      </c>
    </row>
    <row r="177" spans="1:14" hidden="1">
      <c r="A177" s="11" t="str">
        <f t="shared" si="10"/>
        <v xml:space="preserve"> 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6">
        <f t="shared" si="8"/>
        <v>0</v>
      </c>
    </row>
    <row r="178" spans="1:14" hidden="1">
      <c r="A178" s="11" t="str">
        <f t="shared" si="10"/>
        <v xml:space="preserve"> 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6">
        <f t="shared" si="8"/>
        <v>0</v>
      </c>
    </row>
    <row r="179" spans="1:14" hidden="1">
      <c r="A179" s="11" t="str">
        <f t="shared" si="10"/>
        <v xml:space="preserve"> 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6">
        <f t="shared" si="8"/>
        <v>0</v>
      </c>
    </row>
    <row r="180" spans="1:14" hidden="1">
      <c r="A180" s="11" t="str">
        <f t="shared" si="10"/>
        <v xml:space="preserve"> 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6">
        <f t="shared" si="8"/>
        <v>0</v>
      </c>
    </row>
    <row r="181" spans="1:14" hidden="1">
      <c r="A181" s="11" t="str">
        <f t="shared" si="10"/>
        <v xml:space="preserve"> 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6">
        <f t="shared" si="8"/>
        <v>0</v>
      </c>
    </row>
    <row r="182" spans="1:14" hidden="1">
      <c r="A182" s="11" t="str">
        <f t="shared" si="10"/>
        <v xml:space="preserve"> 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6">
        <f t="shared" si="8"/>
        <v>0</v>
      </c>
    </row>
    <row r="183" spans="1:14" hidden="1">
      <c r="A183" s="11" t="str">
        <f t="shared" si="10"/>
        <v xml:space="preserve"> 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6">
        <f t="shared" si="8"/>
        <v>0</v>
      </c>
    </row>
    <row r="184" spans="1:14" hidden="1">
      <c r="A184" s="11" t="str">
        <f t="shared" si="10"/>
        <v xml:space="preserve"> 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6">
        <f t="shared" si="8"/>
        <v>0</v>
      </c>
    </row>
    <row r="185" spans="1:14" hidden="1">
      <c r="A185" s="11" t="str">
        <f t="shared" si="10"/>
        <v xml:space="preserve"> 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6">
        <f t="shared" si="8"/>
        <v>0</v>
      </c>
    </row>
    <row r="186" spans="1:14" hidden="1">
      <c r="A186" s="11" t="str">
        <f t="shared" si="10"/>
        <v xml:space="preserve"> 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6">
        <f t="shared" si="8"/>
        <v>0</v>
      </c>
    </row>
    <row r="187" spans="1:14" hidden="1">
      <c r="A187" s="11" t="str">
        <f t="shared" si="10"/>
        <v xml:space="preserve"> 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6">
        <f t="shared" si="8"/>
        <v>0</v>
      </c>
    </row>
    <row r="188" spans="1:14" hidden="1">
      <c r="A188" s="11" t="str">
        <f t="shared" si="10"/>
        <v xml:space="preserve"> 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6">
        <f t="shared" si="8"/>
        <v>0</v>
      </c>
    </row>
    <row r="189" spans="1:14" hidden="1">
      <c r="A189" s="11" t="str">
        <f t="shared" si="10"/>
        <v xml:space="preserve"> 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6">
        <f t="shared" si="8"/>
        <v>0</v>
      </c>
    </row>
    <row r="190" spans="1:14" hidden="1">
      <c r="A190" s="11" t="str">
        <f t="shared" si="10"/>
        <v xml:space="preserve"> 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6">
        <f t="shared" si="8"/>
        <v>0</v>
      </c>
    </row>
    <row r="191" spans="1:14" hidden="1">
      <c r="A191" s="11" t="str">
        <f t="shared" si="10"/>
        <v xml:space="preserve"> 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6">
        <f t="shared" si="8"/>
        <v>0</v>
      </c>
    </row>
    <row r="192" spans="1:14" hidden="1">
      <c r="A192" s="11" t="str">
        <f t="shared" si="10"/>
        <v xml:space="preserve"> 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6">
        <f t="shared" si="8"/>
        <v>0</v>
      </c>
    </row>
    <row r="193" spans="1:14" hidden="1">
      <c r="A193" s="11" t="str">
        <f t="shared" si="10"/>
        <v xml:space="preserve"> 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6">
        <f t="shared" si="8"/>
        <v>0</v>
      </c>
    </row>
    <row r="194" spans="1:14" hidden="1">
      <c r="A194" s="11" t="str">
        <f t="shared" si="10"/>
        <v xml:space="preserve"> 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6">
        <f t="shared" si="8"/>
        <v>0</v>
      </c>
    </row>
    <row r="195" spans="1:14" hidden="1">
      <c r="A195" s="11" t="str">
        <f t="shared" si="10"/>
        <v xml:space="preserve"> 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6">
        <f t="shared" si="8"/>
        <v>0</v>
      </c>
    </row>
    <row r="196" spans="1:14" hidden="1">
      <c r="A196" s="11" t="str">
        <f t="shared" si="10"/>
        <v xml:space="preserve"> 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6">
        <f t="shared" ref="N196:N259" si="11">IF(D196=0,D195,D196)</f>
        <v>0</v>
      </c>
    </row>
    <row r="197" spans="1:14" hidden="1">
      <c r="A197" s="11" t="str">
        <f t="shared" si="10"/>
        <v xml:space="preserve"> 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6">
        <f t="shared" si="11"/>
        <v>0</v>
      </c>
    </row>
    <row r="198" spans="1:14" hidden="1">
      <c r="A198" s="11" t="str">
        <f t="shared" si="10"/>
        <v xml:space="preserve"> 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6">
        <f t="shared" si="11"/>
        <v>0</v>
      </c>
    </row>
    <row r="199" spans="1:14" hidden="1">
      <c r="A199" s="11" t="str">
        <f t="shared" si="10"/>
        <v xml:space="preserve"> 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6">
        <f t="shared" si="11"/>
        <v>0</v>
      </c>
    </row>
    <row r="200" spans="1:14" hidden="1">
      <c r="A200" s="11" t="str">
        <f t="shared" si="10"/>
        <v xml:space="preserve"> 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6">
        <f t="shared" si="11"/>
        <v>0</v>
      </c>
    </row>
    <row r="201" spans="1:14" hidden="1">
      <c r="A201" s="11" t="str">
        <f t="shared" si="10"/>
        <v xml:space="preserve"> 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6">
        <f t="shared" si="11"/>
        <v>0</v>
      </c>
    </row>
    <row r="202" spans="1:14" hidden="1">
      <c r="A202" s="11" t="str">
        <f t="shared" si="10"/>
        <v xml:space="preserve"> 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6">
        <f t="shared" si="11"/>
        <v>0</v>
      </c>
    </row>
    <row r="203" spans="1:14" hidden="1">
      <c r="A203" s="11" t="str">
        <f t="shared" si="10"/>
        <v xml:space="preserve"> 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6">
        <f t="shared" si="11"/>
        <v>0</v>
      </c>
    </row>
    <row r="204" spans="1:14" hidden="1">
      <c r="A204" s="11" t="str">
        <f t="shared" si="10"/>
        <v xml:space="preserve"> 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6">
        <f t="shared" si="11"/>
        <v>0</v>
      </c>
    </row>
    <row r="205" spans="1:14" hidden="1">
      <c r="A205" s="11" t="str">
        <f t="shared" si="10"/>
        <v xml:space="preserve"> 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6">
        <f t="shared" si="11"/>
        <v>0</v>
      </c>
    </row>
    <row r="206" spans="1:14" hidden="1">
      <c r="A206" s="11" t="str">
        <f t="shared" si="10"/>
        <v xml:space="preserve"> 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6">
        <f t="shared" si="11"/>
        <v>0</v>
      </c>
    </row>
    <row r="207" spans="1:14" hidden="1">
      <c r="A207" s="11" t="str">
        <f t="shared" si="10"/>
        <v xml:space="preserve"> 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6">
        <f t="shared" si="11"/>
        <v>0</v>
      </c>
    </row>
    <row r="208" spans="1:14" hidden="1">
      <c r="A208" s="11" t="str">
        <f t="shared" si="10"/>
        <v xml:space="preserve"> </v>
      </c>
      <c r="J208" s="30" t="str">
        <f t="shared" si="9"/>
        <v/>
      </c>
      <c r="L208" s="11" t="str">
        <f>IF(I208&lt;&gt;"",IF(SUMIF(Planes!BA:BA,'Control de pagos'!A208,Planes!BC:BC)=0,"",SUMIF(Planes!BA:BA,'Control de pagos'!A208,Planes!BC:BC)),"")</f>
        <v/>
      </c>
      <c r="N208" s="66">
        <f t="shared" si="11"/>
        <v>0</v>
      </c>
    </row>
    <row r="209" spans="1:14" hidden="1">
      <c r="A209" s="11" t="str">
        <f t="shared" si="10"/>
        <v xml:space="preserve"> </v>
      </c>
      <c r="J209" s="30" t="str">
        <f t="shared" ref="J209:J272" si="12">IF(I209&lt;&gt;"",I209-DAY(I209)+1,IF(A208=A209,IF(I208&lt;&gt;"","-",""),IF(A209=A210,IF(I210&lt;&gt;"","-",""),"")))</f>
        <v/>
      </c>
      <c r="L209" s="11" t="str">
        <f>IF(I209&lt;&gt;"",IF(SUMIF(Planes!BA:BA,'Control de pagos'!A209,Planes!BC:BC)=0,"",SUMIF(Planes!BA:BA,'Control de pagos'!A209,Planes!BC:BC)),"")</f>
        <v/>
      </c>
      <c r="N209" s="66">
        <f t="shared" si="11"/>
        <v>0</v>
      </c>
    </row>
    <row r="210" spans="1:14" hidden="1">
      <c r="A210" s="11" t="str">
        <f t="shared" si="10"/>
        <v xml:space="preserve"> </v>
      </c>
      <c r="J210" s="30" t="str">
        <f t="shared" si="12"/>
        <v/>
      </c>
      <c r="L210" s="11" t="str">
        <f>IF(I210&lt;&gt;"",IF(SUMIF(Planes!BA:BA,'Control de pagos'!A210,Planes!BC:BC)=0,"",SUMIF(Planes!BA:BA,'Control de pagos'!A210,Planes!BC:BC)),"")</f>
        <v/>
      </c>
      <c r="N210" s="66">
        <f t="shared" si="11"/>
        <v>0</v>
      </c>
    </row>
    <row r="211" spans="1:14" hidden="1">
      <c r="A211" s="11" t="str">
        <f t="shared" si="10"/>
        <v xml:space="preserve"> </v>
      </c>
      <c r="J211" s="30" t="str">
        <f t="shared" si="12"/>
        <v/>
      </c>
      <c r="L211" s="11" t="str">
        <f>IF(I211&lt;&gt;"",IF(SUMIF(Planes!BA:BA,'Control de pagos'!A211,Planes!BC:BC)=0,"",SUMIF(Planes!BA:BA,'Control de pagos'!A211,Planes!BC:BC)),"")</f>
        <v/>
      </c>
      <c r="N211" s="66">
        <f t="shared" si="11"/>
        <v>0</v>
      </c>
    </row>
    <row r="212" spans="1:14" hidden="1">
      <c r="A212" s="11" t="str">
        <f t="shared" si="10"/>
        <v xml:space="preserve"> </v>
      </c>
      <c r="J212" s="30" t="str">
        <f t="shared" si="12"/>
        <v/>
      </c>
      <c r="L212" s="11" t="str">
        <f>IF(I212&lt;&gt;"",IF(SUMIF(Planes!BA:BA,'Control de pagos'!A212,Planes!BC:BC)=0,"",SUMIF(Planes!BA:BA,'Control de pagos'!A212,Planes!BC:BC)),"")</f>
        <v/>
      </c>
      <c r="N212" s="66">
        <f t="shared" si="11"/>
        <v>0</v>
      </c>
    </row>
    <row r="213" spans="1:14" hidden="1">
      <c r="A213" s="11" t="str">
        <f t="shared" si="10"/>
        <v xml:space="preserve"> </v>
      </c>
      <c r="J213" s="30" t="str">
        <f t="shared" si="12"/>
        <v/>
      </c>
      <c r="L213" s="11" t="str">
        <f>IF(I213&lt;&gt;"",IF(SUMIF(Planes!BA:BA,'Control de pagos'!A213,Planes!BC:BC)=0,"",SUMIF(Planes!BA:BA,'Control de pagos'!A213,Planes!BC:BC)),"")</f>
        <v/>
      </c>
      <c r="N213" s="66">
        <f t="shared" si="11"/>
        <v>0</v>
      </c>
    </row>
    <row r="214" spans="1:14" hidden="1">
      <c r="A214" s="11" t="str">
        <f t="shared" si="10"/>
        <v xml:space="preserve"> </v>
      </c>
      <c r="J214" s="30" t="str">
        <f t="shared" si="12"/>
        <v/>
      </c>
      <c r="L214" s="11" t="str">
        <f>IF(I214&lt;&gt;"",IF(SUMIF(Planes!BA:BA,'Control de pagos'!A214,Planes!BC:BC)=0,"",SUMIF(Planes!BA:BA,'Control de pagos'!A214,Planes!BC:BC)),"")</f>
        <v/>
      </c>
      <c r="N214" s="66">
        <f t="shared" si="11"/>
        <v>0</v>
      </c>
    </row>
    <row r="215" spans="1:14" hidden="1">
      <c r="A215" s="11" t="str">
        <f t="shared" si="10"/>
        <v xml:space="preserve"> </v>
      </c>
      <c r="J215" s="30" t="str">
        <f t="shared" si="12"/>
        <v/>
      </c>
      <c r="L215" s="11" t="str">
        <f>IF(I215&lt;&gt;"",IF(SUMIF(Planes!BA:BA,'Control de pagos'!A215,Planes!BC:BC)=0,"",SUMIF(Planes!BA:BA,'Control de pagos'!A215,Planes!BC:BC)),"")</f>
        <v/>
      </c>
      <c r="N215" s="66">
        <f t="shared" si="11"/>
        <v>0</v>
      </c>
    </row>
    <row r="216" spans="1:14" hidden="1">
      <c r="A216" s="11" t="str">
        <f t="shared" si="10"/>
        <v xml:space="preserve"> </v>
      </c>
      <c r="J216" s="30" t="str">
        <f t="shared" si="12"/>
        <v/>
      </c>
      <c r="L216" s="11" t="str">
        <f>IF(I216&lt;&gt;"",IF(SUMIF(Planes!BA:BA,'Control de pagos'!A216,Planes!BC:BC)=0,"",SUMIF(Planes!BA:BA,'Control de pagos'!A216,Planes!BC:BC)),"")</f>
        <v/>
      </c>
      <c r="N216" s="66">
        <f t="shared" si="11"/>
        <v>0</v>
      </c>
    </row>
    <row r="217" spans="1:14" hidden="1">
      <c r="A217" s="11" t="str">
        <f t="shared" si="10"/>
        <v xml:space="preserve"> </v>
      </c>
      <c r="J217" s="30" t="str">
        <f t="shared" si="12"/>
        <v/>
      </c>
      <c r="L217" s="11" t="str">
        <f>IF(I217&lt;&gt;"",IF(SUMIF(Planes!BA:BA,'Control de pagos'!A217,Planes!BC:BC)=0,"",SUMIF(Planes!BA:BA,'Control de pagos'!A217,Planes!BC:BC)),"")</f>
        <v/>
      </c>
      <c r="N217" s="66">
        <f t="shared" si="11"/>
        <v>0</v>
      </c>
    </row>
    <row r="218" spans="1:14" hidden="1">
      <c r="A218" s="11" t="str">
        <f t="shared" si="10"/>
        <v xml:space="preserve"> </v>
      </c>
      <c r="J218" s="30" t="str">
        <f t="shared" si="12"/>
        <v/>
      </c>
      <c r="L218" s="11" t="str">
        <f>IF(I218&lt;&gt;"",IF(SUMIF(Planes!BA:BA,'Control de pagos'!A218,Planes!BC:BC)=0,"",SUMIF(Planes!BA:BA,'Control de pagos'!A218,Planes!BC:BC)),"")</f>
        <v/>
      </c>
      <c r="N218" s="66">
        <f t="shared" si="11"/>
        <v>0</v>
      </c>
    </row>
    <row r="219" spans="1:14" hidden="1">
      <c r="A219" s="11" t="str">
        <f t="shared" si="10"/>
        <v xml:space="preserve"> </v>
      </c>
      <c r="J219" s="30" t="str">
        <f t="shared" si="12"/>
        <v/>
      </c>
      <c r="L219" s="11" t="str">
        <f>IF(I219&lt;&gt;"",IF(SUMIF(Planes!BA:BA,'Control de pagos'!A219,Planes!BC:BC)=0,"",SUMIF(Planes!BA:BA,'Control de pagos'!A219,Planes!BC:BC)),"")</f>
        <v/>
      </c>
      <c r="N219" s="66">
        <f t="shared" si="11"/>
        <v>0</v>
      </c>
    </row>
    <row r="220" spans="1:14" hidden="1">
      <c r="A220" s="11" t="str">
        <f t="shared" si="10"/>
        <v xml:space="preserve"> </v>
      </c>
      <c r="J220" s="30" t="str">
        <f t="shared" si="12"/>
        <v/>
      </c>
      <c r="L220" s="11" t="str">
        <f>IF(I220&lt;&gt;"",IF(SUMIF(Planes!BA:BA,'Control de pagos'!A220,Planes!BC:BC)=0,"",SUMIF(Planes!BA:BA,'Control de pagos'!A220,Planes!BC:BC)),"")</f>
        <v/>
      </c>
      <c r="N220" s="66">
        <f t="shared" si="11"/>
        <v>0</v>
      </c>
    </row>
    <row r="221" spans="1:14" hidden="1">
      <c r="A221" s="11" t="str">
        <f t="shared" si="10"/>
        <v xml:space="preserve"> </v>
      </c>
      <c r="J221" s="30" t="str">
        <f t="shared" si="12"/>
        <v/>
      </c>
      <c r="L221" s="11" t="str">
        <f>IF(I221&lt;&gt;"",IF(SUMIF(Planes!BA:BA,'Control de pagos'!A221,Planes!BC:BC)=0,"",SUMIF(Planes!BA:BA,'Control de pagos'!A221,Planes!BC:BC)),"")</f>
        <v/>
      </c>
      <c r="N221" s="66">
        <f t="shared" si="11"/>
        <v>0</v>
      </c>
    </row>
    <row r="222" spans="1:14" hidden="1">
      <c r="A222" s="11" t="str">
        <f t="shared" si="10"/>
        <v xml:space="preserve"> </v>
      </c>
      <c r="J222" s="30" t="str">
        <f t="shared" si="12"/>
        <v/>
      </c>
      <c r="L222" s="11" t="str">
        <f>IF(I222&lt;&gt;"",IF(SUMIF(Planes!BA:BA,'Control de pagos'!A222,Planes!BC:BC)=0,"",SUMIF(Planes!BA:BA,'Control de pagos'!A222,Planes!BC:BC)),"")</f>
        <v/>
      </c>
      <c r="N222" s="66">
        <f t="shared" si="11"/>
        <v>0</v>
      </c>
    </row>
    <row r="223" spans="1:14" hidden="1">
      <c r="A223" s="11" t="str">
        <f t="shared" si="10"/>
        <v xml:space="preserve"> </v>
      </c>
      <c r="J223" s="30" t="str">
        <f t="shared" si="12"/>
        <v/>
      </c>
      <c r="L223" s="11" t="str">
        <f>IF(I223&lt;&gt;"",IF(SUMIF(Planes!BA:BA,'Control de pagos'!A223,Planes!BC:BC)=0,"",SUMIF(Planes!BA:BA,'Control de pagos'!A223,Planes!BC:BC)),"")</f>
        <v/>
      </c>
      <c r="N223" s="66">
        <f t="shared" si="11"/>
        <v>0</v>
      </c>
    </row>
    <row r="224" spans="1:14" hidden="1">
      <c r="A224" s="11" t="str">
        <f t="shared" si="10"/>
        <v xml:space="preserve"> </v>
      </c>
      <c r="J224" s="30" t="str">
        <f t="shared" si="12"/>
        <v/>
      </c>
      <c r="L224" s="11" t="str">
        <f>IF(I224&lt;&gt;"",IF(SUMIF(Planes!BA:BA,'Control de pagos'!A224,Planes!BC:BC)=0,"",SUMIF(Planes!BA:BA,'Control de pagos'!A224,Planes!BC:BC)),"")</f>
        <v/>
      </c>
      <c r="N224" s="66">
        <f t="shared" si="11"/>
        <v>0</v>
      </c>
    </row>
    <row r="225" spans="1:14" hidden="1">
      <c r="A225" s="11" t="str">
        <f t="shared" si="10"/>
        <v xml:space="preserve"> </v>
      </c>
      <c r="J225" s="30" t="str">
        <f t="shared" si="12"/>
        <v/>
      </c>
      <c r="L225" s="11" t="str">
        <f>IF(I225&lt;&gt;"",IF(SUMIF(Planes!BA:BA,'Control de pagos'!A225,Planes!BC:BC)=0,"",SUMIF(Planes!BA:BA,'Control de pagos'!A225,Planes!BC:BC)),"")</f>
        <v/>
      </c>
      <c r="N225" s="66">
        <f t="shared" si="11"/>
        <v>0</v>
      </c>
    </row>
    <row r="226" spans="1:14" hidden="1">
      <c r="A226" s="11" t="str">
        <f t="shared" si="10"/>
        <v xml:space="preserve"> </v>
      </c>
      <c r="J226" s="30" t="str">
        <f t="shared" si="12"/>
        <v/>
      </c>
      <c r="L226" s="11" t="str">
        <f>IF(I226&lt;&gt;"",IF(SUMIF(Planes!BA:BA,'Control de pagos'!A226,Planes!BC:BC)=0,"",SUMIF(Planes!BA:BA,'Control de pagos'!A226,Planes!BC:BC)),"")</f>
        <v/>
      </c>
      <c r="N226" s="66">
        <f t="shared" si="11"/>
        <v>0</v>
      </c>
    </row>
    <row r="227" spans="1:14" hidden="1">
      <c r="A227" s="11" t="str">
        <f t="shared" si="10"/>
        <v xml:space="preserve"> </v>
      </c>
      <c r="J227" s="30" t="str">
        <f t="shared" si="12"/>
        <v/>
      </c>
      <c r="L227" s="11" t="str">
        <f>IF(I227&lt;&gt;"",IF(SUMIF(Planes!BA:BA,'Control de pagos'!A227,Planes!BC:BC)=0,"",SUMIF(Planes!BA:BA,'Control de pagos'!A227,Planes!BC:BC)),"")</f>
        <v/>
      </c>
      <c r="N227" s="66">
        <f t="shared" si="11"/>
        <v>0</v>
      </c>
    </row>
    <row r="228" spans="1:14" hidden="1">
      <c r="A228" s="11" t="str">
        <f t="shared" si="10"/>
        <v xml:space="preserve"> </v>
      </c>
      <c r="J228" s="30" t="str">
        <f t="shared" si="12"/>
        <v/>
      </c>
      <c r="L228" s="11" t="str">
        <f>IF(I228&lt;&gt;"",IF(SUMIF(Planes!BA:BA,'Control de pagos'!A228,Planes!BC:BC)=0,"",SUMIF(Planes!BA:BA,'Control de pagos'!A228,Planes!BC:BC)),"")</f>
        <v/>
      </c>
      <c r="N228" s="66">
        <f t="shared" si="11"/>
        <v>0</v>
      </c>
    </row>
    <row r="229" spans="1:14" hidden="1">
      <c r="A229" s="11" t="str">
        <f t="shared" si="10"/>
        <v xml:space="preserve"> </v>
      </c>
      <c r="J229" s="30" t="str">
        <f t="shared" si="12"/>
        <v/>
      </c>
      <c r="L229" s="11" t="str">
        <f>IF(I229&lt;&gt;"",IF(SUMIF(Planes!BA:BA,'Control de pagos'!A229,Planes!BC:BC)=0,"",SUMIF(Planes!BA:BA,'Control de pagos'!A229,Planes!BC:BC)),"")</f>
        <v/>
      </c>
      <c r="N229" s="66">
        <f t="shared" si="11"/>
        <v>0</v>
      </c>
    </row>
    <row r="230" spans="1:14" hidden="1">
      <c r="A230" s="11" t="str">
        <f t="shared" si="10"/>
        <v xml:space="preserve"> </v>
      </c>
      <c r="J230" s="30" t="str">
        <f t="shared" si="12"/>
        <v/>
      </c>
      <c r="L230" s="11" t="str">
        <f>IF(I230&lt;&gt;"",IF(SUMIF(Planes!BA:BA,'Control de pagos'!A230,Planes!BC:BC)=0,"",SUMIF(Planes!BA:BA,'Control de pagos'!A230,Planes!BC:BC)),"")</f>
        <v/>
      </c>
      <c r="N230" s="66">
        <f t="shared" si="11"/>
        <v>0</v>
      </c>
    </row>
    <row r="231" spans="1:14" hidden="1">
      <c r="A231" s="11" t="str">
        <f t="shared" si="10"/>
        <v xml:space="preserve"> </v>
      </c>
      <c r="J231" s="30" t="str">
        <f t="shared" si="12"/>
        <v/>
      </c>
      <c r="L231" s="11" t="str">
        <f>IF(I231&lt;&gt;"",IF(SUMIF(Planes!BA:BA,'Control de pagos'!A231,Planes!BC:BC)=0,"",SUMIF(Planes!BA:BA,'Control de pagos'!A231,Planes!BC:BC)),"")</f>
        <v/>
      </c>
      <c r="N231" s="66">
        <f t="shared" si="11"/>
        <v>0</v>
      </c>
    </row>
    <row r="232" spans="1:14" hidden="1">
      <c r="A232" s="11" t="str">
        <f t="shared" si="10"/>
        <v xml:space="preserve"> </v>
      </c>
      <c r="J232" s="30" t="str">
        <f t="shared" si="12"/>
        <v/>
      </c>
      <c r="L232" s="11" t="str">
        <f>IF(I232&lt;&gt;"",IF(SUMIF(Planes!BA:BA,'Control de pagos'!A232,Planes!BC:BC)=0,"",SUMIF(Planes!BA:BA,'Control de pagos'!A232,Planes!BC:BC)),"")</f>
        <v/>
      </c>
      <c r="N232" s="66">
        <f t="shared" si="11"/>
        <v>0</v>
      </c>
    </row>
    <row r="233" spans="1:14" hidden="1">
      <c r="A233" s="11" t="str">
        <f t="shared" si="10"/>
        <v xml:space="preserve"> </v>
      </c>
      <c r="J233" s="30" t="str">
        <f t="shared" si="12"/>
        <v/>
      </c>
      <c r="L233" s="11" t="str">
        <f>IF(I233&lt;&gt;"",IF(SUMIF(Planes!BA:BA,'Control de pagos'!A233,Planes!BC:BC)=0,"",SUMIF(Planes!BA:BA,'Control de pagos'!A233,Planes!BC:BC)),"")</f>
        <v/>
      </c>
      <c r="N233" s="66">
        <f t="shared" si="11"/>
        <v>0</v>
      </c>
    </row>
    <row r="234" spans="1:14" hidden="1">
      <c r="A234" s="11" t="str">
        <f t="shared" ref="A234:A297" si="13">B234&amp;" "&amp;IF(C234="",C233,C234)</f>
        <v xml:space="preserve"> </v>
      </c>
      <c r="J234" s="30" t="str">
        <f t="shared" si="12"/>
        <v/>
      </c>
      <c r="L234" s="11" t="str">
        <f>IF(I234&lt;&gt;"",IF(SUMIF(Planes!BA:BA,'Control de pagos'!A234,Planes!BC:BC)=0,"",SUMIF(Planes!BA:BA,'Control de pagos'!A234,Planes!BC:BC)),"")</f>
        <v/>
      </c>
      <c r="N234" s="66">
        <f t="shared" si="11"/>
        <v>0</v>
      </c>
    </row>
    <row r="235" spans="1:14" hidden="1">
      <c r="A235" s="11" t="str">
        <f t="shared" si="13"/>
        <v xml:space="preserve"> </v>
      </c>
      <c r="J235" s="30" t="str">
        <f t="shared" si="12"/>
        <v/>
      </c>
      <c r="L235" s="11" t="str">
        <f>IF(I235&lt;&gt;"",IF(SUMIF(Planes!BA:BA,'Control de pagos'!A235,Planes!BC:BC)=0,"",SUMIF(Planes!BA:BA,'Control de pagos'!A235,Planes!BC:BC)),"")</f>
        <v/>
      </c>
      <c r="N235" s="66">
        <f t="shared" si="11"/>
        <v>0</v>
      </c>
    </row>
    <row r="236" spans="1:14" hidden="1">
      <c r="A236" s="11" t="str">
        <f t="shared" si="13"/>
        <v xml:space="preserve"> </v>
      </c>
      <c r="J236" s="30" t="str">
        <f t="shared" si="12"/>
        <v/>
      </c>
      <c r="L236" s="11" t="str">
        <f>IF(I236&lt;&gt;"",IF(SUMIF(Planes!BA:BA,'Control de pagos'!A236,Planes!BC:BC)=0,"",SUMIF(Planes!BA:BA,'Control de pagos'!A236,Planes!BC:BC)),"")</f>
        <v/>
      </c>
      <c r="N236" s="66">
        <f t="shared" si="11"/>
        <v>0</v>
      </c>
    </row>
    <row r="237" spans="1:14" hidden="1">
      <c r="A237" s="11" t="str">
        <f t="shared" si="13"/>
        <v xml:space="preserve"> </v>
      </c>
      <c r="J237" s="30" t="str">
        <f t="shared" si="12"/>
        <v/>
      </c>
      <c r="L237" s="11" t="str">
        <f>IF(I237&lt;&gt;"",IF(SUMIF(Planes!BA:BA,'Control de pagos'!A237,Planes!BC:BC)=0,"",SUMIF(Planes!BA:BA,'Control de pagos'!A237,Planes!BC:BC)),"")</f>
        <v/>
      </c>
      <c r="N237" s="66">
        <f t="shared" si="11"/>
        <v>0</v>
      </c>
    </row>
    <row r="238" spans="1:14" hidden="1">
      <c r="A238" s="11" t="str">
        <f t="shared" si="13"/>
        <v xml:space="preserve"> </v>
      </c>
      <c r="J238" s="30" t="str">
        <f t="shared" si="12"/>
        <v/>
      </c>
      <c r="L238" s="11" t="str">
        <f>IF(I238&lt;&gt;"",IF(SUMIF(Planes!BA:BA,'Control de pagos'!A238,Planes!BC:BC)=0,"",SUMIF(Planes!BA:BA,'Control de pagos'!A238,Planes!BC:BC)),"")</f>
        <v/>
      </c>
      <c r="N238" s="66">
        <f t="shared" si="11"/>
        <v>0</v>
      </c>
    </row>
    <row r="239" spans="1:14" hidden="1">
      <c r="A239" s="11" t="str">
        <f t="shared" si="13"/>
        <v xml:space="preserve"> </v>
      </c>
      <c r="J239" s="30" t="str">
        <f t="shared" si="12"/>
        <v/>
      </c>
      <c r="L239" s="11" t="str">
        <f>IF(I239&lt;&gt;"",IF(SUMIF(Planes!BA:BA,'Control de pagos'!A239,Planes!BC:BC)=0,"",SUMIF(Planes!BA:BA,'Control de pagos'!A239,Planes!BC:BC)),"")</f>
        <v/>
      </c>
      <c r="N239" s="66">
        <f t="shared" si="11"/>
        <v>0</v>
      </c>
    </row>
    <row r="240" spans="1:14" hidden="1">
      <c r="A240" s="11" t="str">
        <f t="shared" si="13"/>
        <v xml:space="preserve"> </v>
      </c>
      <c r="J240" s="30" t="str">
        <f t="shared" si="12"/>
        <v/>
      </c>
      <c r="L240" s="11" t="str">
        <f>IF(I240&lt;&gt;"",IF(SUMIF(Planes!BA:BA,'Control de pagos'!A240,Planes!BC:BC)=0,"",SUMIF(Planes!BA:BA,'Control de pagos'!A240,Planes!BC:BC)),"")</f>
        <v/>
      </c>
      <c r="N240" s="66">
        <f t="shared" si="11"/>
        <v>0</v>
      </c>
    </row>
    <row r="241" spans="1:14" hidden="1">
      <c r="A241" s="11" t="str">
        <f t="shared" si="13"/>
        <v xml:space="preserve"> </v>
      </c>
      <c r="J241" s="30" t="str">
        <f t="shared" si="12"/>
        <v/>
      </c>
      <c r="L241" s="11" t="str">
        <f>IF(I241&lt;&gt;"",IF(SUMIF(Planes!BA:BA,'Control de pagos'!A241,Planes!BC:BC)=0,"",SUMIF(Planes!BA:BA,'Control de pagos'!A241,Planes!BC:BC)),"")</f>
        <v/>
      </c>
      <c r="N241" s="66">
        <f t="shared" si="11"/>
        <v>0</v>
      </c>
    </row>
    <row r="242" spans="1:14" hidden="1">
      <c r="A242" s="11" t="str">
        <f t="shared" si="13"/>
        <v xml:space="preserve"> </v>
      </c>
      <c r="J242" s="30" t="str">
        <f t="shared" si="12"/>
        <v/>
      </c>
      <c r="L242" s="11" t="str">
        <f>IF(I242&lt;&gt;"",IF(SUMIF(Planes!BA:BA,'Control de pagos'!A242,Planes!BC:BC)=0,"",SUMIF(Planes!BA:BA,'Control de pagos'!A242,Planes!BC:BC)),"")</f>
        <v/>
      </c>
      <c r="N242" s="66">
        <f t="shared" si="11"/>
        <v>0</v>
      </c>
    </row>
    <row r="243" spans="1:14" hidden="1">
      <c r="A243" s="11" t="str">
        <f t="shared" si="13"/>
        <v xml:space="preserve"> </v>
      </c>
      <c r="J243" s="30" t="str">
        <f t="shared" si="12"/>
        <v/>
      </c>
      <c r="L243" s="11" t="str">
        <f>IF(I243&lt;&gt;"",IF(SUMIF(Planes!BA:BA,'Control de pagos'!A243,Planes!BC:BC)=0,"",SUMIF(Planes!BA:BA,'Control de pagos'!A243,Planes!BC:BC)),"")</f>
        <v/>
      </c>
      <c r="N243" s="66">
        <f t="shared" si="11"/>
        <v>0</v>
      </c>
    </row>
    <row r="244" spans="1:14" hidden="1">
      <c r="A244" s="11" t="str">
        <f t="shared" si="13"/>
        <v xml:space="preserve"> </v>
      </c>
      <c r="J244" s="30" t="str">
        <f t="shared" si="12"/>
        <v/>
      </c>
      <c r="L244" s="11" t="str">
        <f>IF(I244&lt;&gt;"",IF(SUMIF(Planes!BA:BA,'Control de pagos'!A244,Planes!BC:BC)=0,"",SUMIF(Planes!BA:BA,'Control de pagos'!A244,Planes!BC:BC)),"")</f>
        <v/>
      </c>
      <c r="N244" s="66">
        <f t="shared" si="11"/>
        <v>0</v>
      </c>
    </row>
    <row r="245" spans="1:14" ht="15" hidden="1" customHeight="1">
      <c r="A245" s="11" t="str">
        <f t="shared" si="13"/>
        <v xml:space="preserve"> </v>
      </c>
      <c r="J245" s="30" t="str">
        <f t="shared" si="12"/>
        <v/>
      </c>
      <c r="L245" s="11" t="str">
        <f>IF(I245&lt;&gt;"",IF(SUMIF(Planes!BA:BA,'Control de pagos'!A245,Planes!BC:BC)=0,"",SUMIF(Planes!BA:BA,'Control de pagos'!A245,Planes!BC:BC)),"")</f>
        <v/>
      </c>
      <c r="N245" s="66">
        <f t="shared" si="11"/>
        <v>0</v>
      </c>
    </row>
    <row r="246" spans="1:14" ht="15" hidden="1" customHeight="1">
      <c r="A246" s="11" t="str">
        <f t="shared" si="13"/>
        <v xml:space="preserve"> </v>
      </c>
      <c r="J246" s="30" t="str">
        <f t="shared" si="12"/>
        <v/>
      </c>
      <c r="L246" s="11" t="str">
        <f>IF(I246&lt;&gt;"",IF(SUMIF(Planes!BA:BA,'Control de pagos'!A246,Planes!BC:BC)=0,"",SUMIF(Planes!BA:BA,'Control de pagos'!A246,Planes!BC:BC)),"")</f>
        <v/>
      </c>
      <c r="N246" s="66">
        <f t="shared" si="11"/>
        <v>0</v>
      </c>
    </row>
    <row r="247" spans="1:14" ht="15" hidden="1" customHeight="1">
      <c r="A247" s="11" t="str">
        <f t="shared" si="13"/>
        <v xml:space="preserve"> </v>
      </c>
      <c r="J247" s="30" t="str">
        <f t="shared" si="12"/>
        <v/>
      </c>
      <c r="L247" s="11" t="str">
        <f>IF(I247&lt;&gt;"",IF(SUMIF(Planes!BA:BA,'Control de pagos'!A247,Planes!BC:BC)=0,"",SUMIF(Planes!BA:BA,'Control de pagos'!A247,Planes!BC:BC)),"")</f>
        <v/>
      </c>
      <c r="N247" s="66">
        <f t="shared" si="11"/>
        <v>0</v>
      </c>
    </row>
    <row r="248" spans="1:14" ht="15" hidden="1" customHeight="1">
      <c r="A248" s="11" t="str">
        <f t="shared" si="13"/>
        <v xml:space="preserve"> </v>
      </c>
      <c r="J248" s="30" t="str">
        <f t="shared" si="12"/>
        <v/>
      </c>
      <c r="L248" s="11" t="str">
        <f>IF(I248&lt;&gt;"",IF(SUMIF(Planes!BA:BA,'Control de pagos'!A248,Planes!BC:BC)=0,"",SUMIF(Planes!BA:BA,'Control de pagos'!A248,Planes!BC:BC)),"")</f>
        <v/>
      </c>
      <c r="N248" s="66">
        <f t="shared" si="11"/>
        <v>0</v>
      </c>
    </row>
    <row r="249" spans="1:14" ht="15" hidden="1" customHeight="1">
      <c r="A249" s="11" t="str">
        <f t="shared" si="13"/>
        <v xml:space="preserve"> </v>
      </c>
      <c r="J249" s="30" t="str">
        <f t="shared" si="12"/>
        <v/>
      </c>
      <c r="L249" s="11" t="str">
        <f>IF(I249&lt;&gt;"",IF(SUMIF(Planes!BA:BA,'Control de pagos'!A249,Planes!BC:BC)=0,"",SUMIF(Planes!BA:BA,'Control de pagos'!A249,Planes!BC:BC)),"")</f>
        <v/>
      </c>
      <c r="N249" s="66">
        <f t="shared" si="11"/>
        <v>0</v>
      </c>
    </row>
    <row r="250" spans="1:14" ht="15" hidden="1" customHeight="1">
      <c r="A250" s="11" t="str">
        <f t="shared" si="13"/>
        <v xml:space="preserve"> </v>
      </c>
      <c r="J250" s="30" t="str">
        <f t="shared" si="12"/>
        <v/>
      </c>
      <c r="L250" s="11" t="str">
        <f>IF(I250&lt;&gt;"",IF(SUMIF(Planes!BA:BA,'Control de pagos'!A250,Planes!BC:BC)=0,"",SUMIF(Planes!BA:BA,'Control de pagos'!A250,Planes!BC:BC)),"")</f>
        <v/>
      </c>
      <c r="N250" s="66">
        <f t="shared" si="11"/>
        <v>0</v>
      </c>
    </row>
    <row r="251" spans="1:14" ht="15" hidden="1" customHeight="1">
      <c r="A251" s="11" t="str">
        <f t="shared" si="13"/>
        <v xml:space="preserve"> </v>
      </c>
      <c r="J251" s="30" t="str">
        <f t="shared" si="12"/>
        <v/>
      </c>
      <c r="L251" s="11" t="str">
        <f>IF(I251&lt;&gt;"",IF(SUMIF(Planes!BA:BA,'Control de pagos'!A251,Planes!BC:BC)=0,"",SUMIF(Planes!BA:BA,'Control de pagos'!A251,Planes!BC:BC)),"")</f>
        <v/>
      </c>
      <c r="N251" s="66">
        <f t="shared" si="11"/>
        <v>0</v>
      </c>
    </row>
    <row r="252" spans="1:14" ht="15" hidden="1" customHeight="1">
      <c r="A252" s="11" t="str">
        <f t="shared" si="13"/>
        <v xml:space="preserve"> </v>
      </c>
      <c r="J252" s="30" t="str">
        <f t="shared" si="12"/>
        <v/>
      </c>
      <c r="L252" s="11" t="str">
        <f>IF(I252&lt;&gt;"",IF(SUMIF(Planes!BA:BA,'Control de pagos'!A252,Planes!BC:BC)=0,"",SUMIF(Planes!BA:BA,'Control de pagos'!A252,Planes!BC:BC)),"")</f>
        <v/>
      </c>
      <c r="N252" s="66">
        <f t="shared" si="11"/>
        <v>0</v>
      </c>
    </row>
    <row r="253" spans="1:14" ht="15" hidden="1" customHeight="1">
      <c r="A253" s="11" t="str">
        <f t="shared" si="13"/>
        <v xml:space="preserve"> </v>
      </c>
      <c r="J253" s="30" t="str">
        <f t="shared" si="12"/>
        <v/>
      </c>
      <c r="L253" s="11" t="str">
        <f>IF(I253&lt;&gt;"",IF(SUMIF(Planes!BA:BA,'Control de pagos'!A253,Planes!BC:BC)=0,"",SUMIF(Planes!BA:BA,'Control de pagos'!A253,Planes!BC:BC)),"")</f>
        <v/>
      </c>
      <c r="N253" s="66">
        <f t="shared" si="11"/>
        <v>0</v>
      </c>
    </row>
    <row r="254" spans="1:14" ht="15" hidden="1" customHeight="1">
      <c r="A254" s="11" t="str">
        <f t="shared" si="13"/>
        <v xml:space="preserve"> </v>
      </c>
      <c r="J254" s="30" t="str">
        <f t="shared" si="12"/>
        <v/>
      </c>
      <c r="L254" s="11" t="str">
        <f>IF(I254&lt;&gt;"",IF(SUMIF(Planes!BA:BA,'Control de pagos'!A254,Planes!BC:BC)=0,"",SUMIF(Planes!BA:BA,'Control de pagos'!A254,Planes!BC:BC)),"")</f>
        <v/>
      </c>
      <c r="N254" s="66">
        <f t="shared" si="11"/>
        <v>0</v>
      </c>
    </row>
    <row r="255" spans="1:14" ht="15" hidden="1" customHeight="1">
      <c r="A255" s="11" t="str">
        <f t="shared" si="13"/>
        <v xml:space="preserve"> </v>
      </c>
      <c r="J255" s="30" t="str">
        <f t="shared" si="12"/>
        <v/>
      </c>
      <c r="L255" s="11" t="str">
        <f>IF(I255&lt;&gt;"",IF(SUMIF(Planes!BA:BA,'Control de pagos'!A255,Planes!BC:BC)=0,"",SUMIF(Planes!BA:BA,'Control de pagos'!A255,Planes!BC:BC)),"")</f>
        <v/>
      </c>
      <c r="N255" s="66">
        <f t="shared" si="11"/>
        <v>0</v>
      </c>
    </row>
    <row r="256" spans="1:14" ht="15" hidden="1" customHeight="1">
      <c r="A256" s="11" t="str">
        <f t="shared" si="13"/>
        <v xml:space="preserve"> </v>
      </c>
      <c r="J256" s="30" t="str">
        <f t="shared" si="12"/>
        <v/>
      </c>
      <c r="L256" s="11" t="str">
        <f>IF(I256&lt;&gt;"",IF(SUMIF(Planes!BA:BA,'Control de pagos'!A256,Planes!BC:BC)=0,"",SUMIF(Planes!BA:BA,'Control de pagos'!A256,Planes!BC:BC)),"")</f>
        <v/>
      </c>
      <c r="N256" s="66">
        <f t="shared" si="11"/>
        <v>0</v>
      </c>
    </row>
    <row r="257" spans="1:14" ht="15" hidden="1" customHeight="1">
      <c r="A257" s="11" t="str">
        <f t="shared" si="13"/>
        <v xml:space="preserve"> </v>
      </c>
      <c r="J257" s="30" t="str">
        <f t="shared" si="12"/>
        <v/>
      </c>
      <c r="L257" s="11" t="str">
        <f>IF(I257&lt;&gt;"",IF(SUMIF(Planes!BA:BA,'Control de pagos'!A257,Planes!BC:BC)=0,"",SUMIF(Planes!BA:BA,'Control de pagos'!A257,Planes!BC:BC)),"")</f>
        <v/>
      </c>
      <c r="N257" s="66">
        <f t="shared" si="11"/>
        <v>0</v>
      </c>
    </row>
    <row r="258" spans="1:14" ht="15" hidden="1" customHeight="1">
      <c r="A258" s="11" t="str">
        <f t="shared" si="13"/>
        <v xml:space="preserve"> </v>
      </c>
      <c r="J258" s="30" t="str">
        <f t="shared" si="12"/>
        <v/>
      </c>
      <c r="L258" s="11" t="str">
        <f>IF(I258&lt;&gt;"",IF(SUMIF(Planes!BA:BA,'Control de pagos'!A258,Planes!BC:BC)=0,"",SUMIF(Planes!BA:BA,'Control de pagos'!A258,Planes!BC:BC)),"")</f>
        <v/>
      </c>
      <c r="N258" s="66">
        <f t="shared" si="11"/>
        <v>0</v>
      </c>
    </row>
    <row r="259" spans="1:14" ht="15" hidden="1" customHeight="1">
      <c r="A259" s="11" t="str">
        <f t="shared" si="13"/>
        <v xml:space="preserve"> </v>
      </c>
      <c r="J259" s="30" t="str">
        <f t="shared" si="12"/>
        <v/>
      </c>
      <c r="L259" s="11" t="str">
        <f>IF(I259&lt;&gt;"",IF(SUMIF(Planes!BA:BA,'Control de pagos'!A259,Planes!BC:BC)=0,"",SUMIF(Planes!BA:BA,'Control de pagos'!A259,Planes!BC:BC)),"")</f>
        <v/>
      </c>
      <c r="N259" s="66">
        <f t="shared" si="11"/>
        <v>0</v>
      </c>
    </row>
    <row r="260" spans="1:14" ht="15" hidden="1" customHeight="1">
      <c r="A260" s="11" t="str">
        <f t="shared" si="13"/>
        <v xml:space="preserve"> </v>
      </c>
      <c r="J260" s="30" t="str">
        <f t="shared" si="12"/>
        <v/>
      </c>
      <c r="L260" s="11" t="str">
        <f>IF(I260&lt;&gt;"",IF(SUMIF(Planes!BA:BA,'Control de pagos'!A260,Planes!BC:BC)=0,"",SUMIF(Planes!BA:BA,'Control de pagos'!A260,Planes!BC:BC)),"")</f>
        <v/>
      </c>
      <c r="N260" s="66">
        <f t="shared" ref="N260:N323" si="14">IF(D260=0,D259,D260)</f>
        <v>0</v>
      </c>
    </row>
    <row r="261" spans="1:14" ht="15" hidden="1" customHeight="1">
      <c r="A261" s="11" t="str">
        <f t="shared" si="13"/>
        <v xml:space="preserve"> </v>
      </c>
      <c r="J261" s="30" t="str">
        <f t="shared" si="12"/>
        <v/>
      </c>
      <c r="L261" s="11" t="str">
        <f>IF(I261&lt;&gt;"",IF(SUMIF(Planes!BA:BA,'Control de pagos'!A261,Planes!BC:BC)=0,"",SUMIF(Planes!BA:BA,'Control de pagos'!A261,Planes!BC:BC)),"")</f>
        <v/>
      </c>
      <c r="N261" s="66">
        <f t="shared" si="14"/>
        <v>0</v>
      </c>
    </row>
    <row r="262" spans="1:14" ht="15" hidden="1" customHeight="1">
      <c r="A262" s="11" t="str">
        <f t="shared" si="13"/>
        <v xml:space="preserve"> </v>
      </c>
      <c r="J262" s="30" t="str">
        <f t="shared" si="12"/>
        <v/>
      </c>
      <c r="L262" s="11" t="str">
        <f>IF(I262&lt;&gt;"",IF(SUMIF(Planes!BA:BA,'Control de pagos'!A262,Planes!BC:BC)=0,"",SUMIF(Planes!BA:BA,'Control de pagos'!A262,Planes!BC:BC)),"")</f>
        <v/>
      </c>
      <c r="N262" s="66">
        <f t="shared" si="14"/>
        <v>0</v>
      </c>
    </row>
    <row r="263" spans="1:14" ht="15" hidden="1" customHeight="1">
      <c r="A263" s="11" t="str">
        <f t="shared" si="13"/>
        <v xml:space="preserve"> </v>
      </c>
      <c r="J263" s="30" t="str">
        <f t="shared" si="12"/>
        <v/>
      </c>
      <c r="L263" s="11" t="str">
        <f>IF(I263&lt;&gt;"",IF(SUMIF(Planes!BA:BA,'Control de pagos'!A263,Planes!BC:BC)=0,"",SUMIF(Planes!BA:BA,'Control de pagos'!A263,Planes!BC:BC)),"")</f>
        <v/>
      </c>
      <c r="N263" s="66">
        <f t="shared" si="14"/>
        <v>0</v>
      </c>
    </row>
    <row r="264" spans="1:14" ht="15" hidden="1" customHeight="1">
      <c r="A264" s="11" t="str">
        <f t="shared" si="13"/>
        <v xml:space="preserve"> </v>
      </c>
      <c r="J264" s="30" t="str">
        <f t="shared" si="12"/>
        <v/>
      </c>
      <c r="L264" s="11" t="str">
        <f>IF(I264&lt;&gt;"",IF(SUMIF(Planes!BA:BA,'Control de pagos'!A264,Planes!BC:BC)=0,"",SUMIF(Planes!BA:BA,'Control de pagos'!A264,Planes!BC:BC)),"")</f>
        <v/>
      </c>
      <c r="N264" s="66">
        <f t="shared" si="14"/>
        <v>0</v>
      </c>
    </row>
    <row r="265" spans="1:14" ht="15" hidden="1" customHeight="1">
      <c r="A265" s="11" t="str">
        <f t="shared" si="13"/>
        <v xml:space="preserve"> </v>
      </c>
      <c r="J265" s="30" t="str">
        <f t="shared" si="12"/>
        <v/>
      </c>
      <c r="L265" s="11" t="str">
        <f>IF(I265&lt;&gt;"",IF(SUMIF(Planes!BA:BA,'Control de pagos'!A265,Planes!BC:BC)=0,"",SUMIF(Planes!BA:BA,'Control de pagos'!A265,Planes!BC:BC)),"")</f>
        <v/>
      </c>
      <c r="N265" s="66">
        <f t="shared" si="14"/>
        <v>0</v>
      </c>
    </row>
    <row r="266" spans="1:14" ht="15" hidden="1" customHeight="1">
      <c r="A266" s="11" t="str">
        <f t="shared" si="13"/>
        <v xml:space="preserve"> </v>
      </c>
      <c r="J266" s="30" t="str">
        <f t="shared" si="12"/>
        <v/>
      </c>
      <c r="L266" s="11" t="str">
        <f>IF(I266&lt;&gt;"",IF(SUMIF(Planes!BA:BA,'Control de pagos'!A266,Planes!BC:BC)=0,"",SUMIF(Planes!BA:BA,'Control de pagos'!A266,Planes!BC:BC)),"")</f>
        <v/>
      </c>
      <c r="N266" s="66">
        <f t="shared" si="14"/>
        <v>0</v>
      </c>
    </row>
    <row r="267" spans="1:14" ht="15" hidden="1" customHeight="1">
      <c r="A267" s="11" t="str">
        <f t="shared" si="13"/>
        <v xml:space="preserve"> </v>
      </c>
      <c r="J267" s="30" t="str">
        <f t="shared" si="12"/>
        <v/>
      </c>
      <c r="L267" s="11" t="str">
        <f>IF(I267&lt;&gt;"",IF(SUMIF(Planes!BA:BA,'Control de pagos'!A267,Planes!BC:BC)=0,"",SUMIF(Planes!BA:BA,'Control de pagos'!A267,Planes!BC:BC)),"")</f>
        <v/>
      </c>
      <c r="N267" s="66">
        <f t="shared" si="14"/>
        <v>0</v>
      </c>
    </row>
    <row r="268" spans="1:14" ht="15" hidden="1" customHeight="1">
      <c r="A268" s="11" t="str">
        <f t="shared" si="13"/>
        <v xml:space="preserve"> </v>
      </c>
      <c r="J268" s="30" t="str">
        <f t="shared" si="12"/>
        <v/>
      </c>
      <c r="L268" s="11" t="str">
        <f>IF(I268&lt;&gt;"",IF(SUMIF(Planes!BA:BA,'Control de pagos'!A268,Planes!BC:BC)=0,"",SUMIF(Planes!BA:BA,'Control de pagos'!A268,Planes!BC:BC)),"")</f>
        <v/>
      </c>
      <c r="N268" s="66">
        <f t="shared" si="14"/>
        <v>0</v>
      </c>
    </row>
    <row r="269" spans="1:14" ht="15" hidden="1" customHeight="1">
      <c r="A269" s="11" t="str">
        <f t="shared" si="13"/>
        <v xml:space="preserve"> </v>
      </c>
      <c r="J269" s="30" t="str">
        <f t="shared" si="12"/>
        <v/>
      </c>
      <c r="L269" s="11" t="str">
        <f>IF(I269&lt;&gt;"",IF(SUMIF(Planes!BA:BA,'Control de pagos'!A269,Planes!BC:BC)=0,"",SUMIF(Planes!BA:BA,'Control de pagos'!A269,Planes!BC:BC)),"")</f>
        <v/>
      </c>
      <c r="N269" s="66">
        <f t="shared" si="14"/>
        <v>0</v>
      </c>
    </row>
    <row r="270" spans="1:14" ht="15" hidden="1" customHeight="1">
      <c r="A270" s="11" t="str">
        <f t="shared" si="13"/>
        <v xml:space="preserve"> </v>
      </c>
      <c r="J270" s="30" t="str">
        <f t="shared" si="12"/>
        <v/>
      </c>
      <c r="L270" s="11" t="str">
        <f>IF(I270&lt;&gt;"",IF(SUMIF(Planes!BA:BA,'Control de pagos'!A270,Planes!BC:BC)=0,"",SUMIF(Planes!BA:BA,'Control de pagos'!A270,Planes!BC:BC)),"")</f>
        <v/>
      </c>
      <c r="N270" s="66">
        <f t="shared" si="14"/>
        <v>0</v>
      </c>
    </row>
    <row r="271" spans="1:14" ht="15" hidden="1" customHeight="1">
      <c r="A271" s="11" t="str">
        <f t="shared" si="13"/>
        <v xml:space="preserve"> </v>
      </c>
      <c r="J271" s="30" t="str">
        <f t="shared" si="12"/>
        <v/>
      </c>
      <c r="L271" s="11" t="str">
        <f>IF(I271&lt;&gt;"",IF(SUMIF(Planes!BA:BA,'Control de pagos'!A271,Planes!BC:BC)=0,"",SUMIF(Planes!BA:BA,'Control de pagos'!A271,Planes!BC:BC)),"")</f>
        <v/>
      </c>
      <c r="N271" s="66">
        <f t="shared" si="14"/>
        <v>0</v>
      </c>
    </row>
    <row r="272" spans="1:14" ht="15" hidden="1" customHeight="1">
      <c r="A272" s="11" t="str">
        <f t="shared" si="13"/>
        <v xml:space="preserve"> </v>
      </c>
      <c r="J272" s="30" t="str">
        <f t="shared" si="12"/>
        <v/>
      </c>
      <c r="L272" s="11" t="str">
        <f>IF(I272&lt;&gt;"",IF(SUMIF(Planes!BA:BA,'Control de pagos'!A272,Planes!BC:BC)=0,"",SUMIF(Planes!BA:BA,'Control de pagos'!A272,Planes!BC:BC)),"")</f>
        <v/>
      </c>
      <c r="N272" s="66">
        <f t="shared" si="14"/>
        <v>0</v>
      </c>
    </row>
    <row r="273" spans="1:14" ht="15" hidden="1" customHeight="1">
      <c r="A273" s="11" t="str">
        <f t="shared" si="13"/>
        <v xml:space="preserve"> </v>
      </c>
      <c r="J273" s="30" t="str">
        <f t="shared" ref="J273:J336" si="15">IF(I273&lt;&gt;"",I273-DAY(I273)+1,IF(A272=A273,IF(I272&lt;&gt;"","-",""),IF(A273=A274,IF(I274&lt;&gt;"","-",""),"")))</f>
        <v/>
      </c>
      <c r="L273" s="11" t="str">
        <f>IF(I273&lt;&gt;"",IF(SUMIF(Planes!BA:BA,'Control de pagos'!A273,Planes!BC:BC)=0,"",SUMIF(Planes!BA:BA,'Control de pagos'!A273,Planes!BC:BC)),"")</f>
        <v/>
      </c>
      <c r="N273" s="66">
        <f t="shared" si="14"/>
        <v>0</v>
      </c>
    </row>
    <row r="274" spans="1:14" ht="15" hidden="1" customHeight="1">
      <c r="A274" s="11" t="str">
        <f t="shared" si="13"/>
        <v xml:space="preserve"> </v>
      </c>
      <c r="J274" s="30" t="str">
        <f t="shared" si="15"/>
        <v/>
      </c>
      <c r="L274" s="11" t="str">
        <f>IF(I274&lt;&gt;"",IF(SUMIF(Planes!BA:BA,'Control de pagos'!A274,Planes!BC:BC)=0,"",SUMIF(Planes!BA:BA,'Control de pagos'!A274,Planes!BC:BC)),"")</f>
        <v/>
      </c>
      <c r="N274" s="66">
        <f t="shared" si="14"/>
        <v>0</v>
      </c>
    </row>
    <row r="275" spans="1:14" ht="15" hidden="1" customHeight="1">
      <c r="A275" s="11" t="str">
        <f t="shared" si="13"/>
        <v xml:space="preserve"> </v>
      </c>
      <c r="J275" s="30" t="str">
        <f t="shared" si="15"/>
        <v/>
      </c>
      <c r="L275" s="11" t="str">
        <f>IF(I275&lt;&gt;"",IF(SUMIF(Planes!BA:BA,'Control de pagos'!A275,Planes!BC:BC)=0,"",SUMIF(Planes!BA:BA,'Control de pagos'!A275,Planes!BC:BC)),"")</f>
        <v/>
      </c>
      <c r="N275" s="66">
        <f t="shared" si="14"/>
        <v>0</v>
      </c>
    </row>
    <row r="276" spans="1:14" ht="15" hidden="1" customHeight="1">
      <c r="A276" s="11" t="str">
        <f t="shared" si="13"/>
        <v xml:space="preserve"> </v>
      </c>
      <c r="J276" s="30" t="str">
        <f t="shared" si="15"/>
        <v/>
      </c>
      <c r="L276" s="11" t="str">
        <f>IF(I276&lt;&gt;"",IF(SUMIF(Planes!BA:BA,'Control de pagos'!A276,Planes!BC:BC)=0,"",SUMIF(Planes!BA:BA,'Control de pagos'!A276,Planes!BC:BC)),"")</f>
        <v/>
      </c>
      <c r="N276" s="66">
        <f t="shared" si="14"/>
        <v>0</v>
      </c>
    </row>
    <row r="277" spans="1:14" ht="15" hidden="1" customHeight="1">
      <c r="A277" s="11" t="str">
        <f t="shared" si="13"/>
        <v xml:space="preserve"> 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6">
        <f t="shared" si="14"/>
        <v>0</v>
      </c>
    </row>
    <row r="278" spans="1:14" ht="15" hidden="1" customHeight="1">
      <c r="A278" s="11" t="str">
        <f t="shared" si="13"/>
        <v xml:space="preserve"> 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6">
        <f t="shared" si="14"/>
        <v>0</v>
      </c>
    </row>
    <row r="279" spans="1:14" ht="15" hidden="1" customHeight="1">
      <c r="A279" s="11" t="str">
        <f t="shared" si="13"/>
        <v xml:space="preserve"> 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6">
        <f t="shared" si="14"/>
        <v>0</v>
      </c>
    </row>
    <row r="280" spans="1:14" ht="15" hidden="1" customHeight="1">
      <c r="A280" s="11" t="str">
        <f t="shared" si="13"/>
        <v xml:space="preserve"> 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6">
        <f t="shared" si="14"/>
        <v>0</v>
      </c>
    </row>
    <row r="281" spans="1:14" ht="15" hidden="1" customHeight="1">
      <c r="A281" s="11" t="str">
        <f t="shared" si="13"/>
        <v xml:space="preserve"> 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6">
        <f t="shared" si="14"/>
        <v>0</v>
      </c>
    </row>
    <row r="282" spans="1:14" ht="15" hidden="1" customHeight="1">
      <c r="A282" s="11" t="str">
        <f t="shared" si="13"/>
        <v xml:space="preserve"> 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6">
        <f t="shared" si="14"/>
        <v>0</v>
      </c>
    </row>
    <row r="283" spans="1:14" ht="15" hidden="1" customHeight="1">
      <c r="A283" s="11" t="str">
        <f t="shared" si="13"/>
        <v xml:space="preserve"> 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6">
        <f t="shared" si="14"/>
        <v>0</v>
      </c>
    </row>
    <row r="284" spans="1:14" ht="15" hidden="1" customHeight="1">
      <c r="A284" s="11" t="str">
        <f t="shared" si="13"/>
        <v xml:space="preserve"> 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6">
        <f t="shared" si="14"/>
        <v>0</v>
      </c>
    </row>
    <row r="285" spans="1:14" ht="15" hidden="1" customHeight="1">
      <c r="A285" s="11" t="str">
        <f t="shared" si="13"/>
        <v xml:space="preserve"> 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6">
        <f t="shared" si="14"/>
        <v>0</v>
      </c>
    </row>
    <row r="286" spans="1:14" ht="15" hidden="1" customHeight="1">
      <c r="A286" s="11" t="str">
        <f t="shared" si="13"/>
        <v xml:space="preserve"> 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6">
        <f t="shared" si="14"/>
        <v>0</v>
      </c>
    </row>
    <row r="287" spans="1:14" ht="15" hidden="1" customHeight="1">
      <c r="A287" s="11" t="str">
        <f t="shared" si="13"/>
        <v xml:space="preserve"> 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6">
        <f t="shared" si="14"/>
        <v>0</v>
      </c>
    </row>
    <row r="288" spans="1:14" ht="15" hidden="1" customHeight="1">
      <c r="A288" s="11" t="str">
        <f t="shared" si="13"/>
        <v xml:space="preserve"> 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6">
        <f t="shared" si="14"/>
        <v>0</v>
      </c>
    </row>
    <row r="289" spans="1:14" ht="15" hidden="1" customHeight="1">
      <c r="A289" s="11" t="str">
        <f t="shared" si="13"/>
        <v xml:space="preserve"> 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6">
        <f t="shared" si="14"/>
        <v>0</v>
      </c>
    </row>
    <row r="290" spans="1:14" ht="15" hidden="1" customHeight="1">
      <c r="A290" s="11" t="str">
        <f t="shared" si="13"/>
        <v xml:space="preserve"> 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6">
        <f t="shared" si="14"/>
        <v>0</v>
      </c>
    </row>
    <row r="291" spans="1:14" ht="15" hidden="1" customHeight="1">
      <c r="A291" s="11" t="str">
        <f t="shared" si="13"/>
        <v xml:space="preserve"> 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6">
        <f t="shared" si="14"/>
        <v>0</v>
      </c>
    </row>
    <row r="292" spans="1:14" ht="15" hidden="1" customHeight="1">
      <c r="A292" s="11" t="str">
        <f t="shared" si="13"/>
        <v xml:space="preserve"> 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6">
        <f t="shared" si="14"/>
        <v>0</v>
      </c>
    </row>
    <row r="293" spans="1:14" ht="15" hidden="1" customHeight="1">
      <c r="A293" s="11" t="str">
        <f t="shared" si="13"/>
        <v xml:space="preserve"> 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6">
        <f t="shared" si="14"/>
        <v>0</v>
      </c>
    </row>
    <row r="294" spans="1:14" ht="15" hidden="1" customHeight="1">
      <c r="A294" s="11" t="str">
        <f t="shared" si="13"/>
        <v xml:space="preserve"> 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6">
        <f t="shared" si="14"/>
        <v>0</v>
      </c>
    </row>
    <row r="295" spans="1:14" ht="15" hidden="1" customHeight="1">
      <c r="A295" s="11" t="str">
        <f t="shared" si="13"/>
        <v xml:space="preserve"> 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6">
        <f t="shared" si="14"/>
        <v>0</v>
      </c>
    </row>
    <row r="296" spans="1:14" ht="15" hidden="1" customHeight="1">
      <c r="A296" s="11" t="str">
        <f t="shared" si="13"/>
        <v xml:space="preserve"> 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6">
        <f t="shared" si="14"/>
        <v>0</v>
      </c>
    </row>
    <row r="297" spans="1:14" ht="15" hidden="1" customHeight="1">
      <c r="A297" s="11" t="str">
        <f t="shared" si="13"/>
        <v xml:space="preserve"> 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6">
        <f t="shared" si="14"/>
        <v>0</v>
      </c>
    </row>
    <row r="298" spans="1:14" ht="15" hidden="1" customHeight="1">
      <c r="A298" s="11" t="str">
        <f t="shared" ref="A298:A361" si="16">B298&amp;" "&amp;IF(C298="",C297,C298)</f>
        <v xml:space="preserve"> 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6">
        <f t="shared" si="14"/>
        <v>0</v>
      </c>
    </row>
    <row r="299" spans="1:14" ht="15" hidden="1" customHeight="1">
      <c r="A299" s="11" t="str">
        <f t="shared" si="16"/>
        <v xml:space="preserve"> 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6">
        <f t="shared" si="14"/>
        <v>0</v>
      </c>
    </row>
    <row r="300" spans="1:14" ht="15" hidden="1" customHeight="1">
      <c r="A300" s="11" t="str">
        <f t="shared" si="16"/>
        <v xml:space="preserve"> 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6">
        <f t="shared" si="14"/>
        <v>0</v>
      </c>
    </row>
    <row r="301" spans="1:14" ht="15" hidden="1" customHeight="1">
      <c r="A301" s="11" t="str">
        <f t="shared" si="16"/>
        <v xml:space="preserve"> 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6">
        <f t="shared" si="14"/>
        <v>0</v>
      </c>
    </row>
    <row r="302" spans="1:14" ht="15" hidden="1" customHeight="1">
      <c r="A302" s="11" t="str">
        <f t="shared" si="16"/>
        <v xml:space="preserve"> 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6">
        <f t="shared" si="14"/>
        <v>0</v>
      </c>
    </row>
    <row r="303" spans="1:14" ht="15" hidden="1" customHeight="1">
      <c r="A303" s="11" t="str">
        <f t="shared" si="16"/>
        <v xml:space="preserve"> 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6">
        <f t="shared" si="14"/>
        <v>0</v>
      </c>
    </row>
    <row r="304" spans="1:14" ht="15" hidden="1" customHeight="1">
      <c r="A304" s="11" t="str">
        <f t="shared" si="16"/>
        <v xml:space="preserve"> 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6">
        <f t="shared" si="14"/>
        <v>0</v>
      </c>
    </row>
    <row r="305" spans="1:14" ht="15" hidden="1" customHeight="1">
      <c r="A305" s="11" t="str">
        <f t="shared" si="16"/>
        <v xml:space="preserve"> 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6">
        <f t="shared" si="14"/>
        <v>0</v>
      </c>
    </row>
    <row r="306" spans="1:14" ht="15" hidden="1" customHeight="1">
      <c r="A306" s="11" t="str">
        <f t="shared" si="16"/>
        <v xml:space="preserve"> 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6">
        <f t="shared" si="14"/>
        <v>0</v>
      </c>
    </row>
    <row r="307" spans="1:14" ht="15" hidden="1" customHeight="1">
      <c r="A307" s="11" t="str">
        <f t="shared" si="16"/>
        <v xml:space="preserve"> 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6">
        <f t="shared" si="14"/>
        <v>0</v>
      </c>
    </row>
    <row r="308" spans="1:14" ht="15" hidden="1" customHeight="1">
      <c r="A308" s="11" t="str">
        <f t="shared" si="16"/>
        <v xml:space="preserve"> 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6">
        <f t="shared" si="14"/>
        <v>0</v>
      </c>
    </row>
    <row r="309" spans="1:14" ht="15" hidden="1" customHeight="1">
      <c r="A309" s="11" t="str">
        <f t="shared" si="16"/>
        <v xml:space="preserve"> 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6">
        <f t="shared" si="14"/>
        <v>0</v>
      </c>
    </row>
    <row r="310" spans="1:14" ht="15" hidden="1" customHeight="1">
      <c r="A310" s="11" t="str">
        <f t="shared" si="16"/>
        <v xml:space="preserve"> 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6">
        <f t="shared" si="14"/>
        <v>0</v>
      </c>
    </row>
    <row r="311" spans="1:14" ht="15" hidden="1" customHeight="1">
      <c r="A311" s="11" t="str">
        <f t="shared" si="16"/>
        <v xml:space="preserve"> 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6">
        <f t="shared" si="14"/>
        <v>0</v>
      </c>
    </row>
    <row r="312" spans="1:14" ht="15" hidden="1" customHeight="1">
      <c r="A312" s="11" t="str">
        <f t="shared" si="16"/>
        <v xml:space="preserve"> 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6">
        <f t="shared" si="14"/>
        <v>0</v>
      </c>
    </row>
    <row r="313" spans="1:14" ht="15" hidden="1" customHeight="1">
      <c r="A313" s="11" t="str">
        <f t="shared" si="16"/>
        <v xml:space="preserve"> 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6">
        <f t="shared" si="14"/>
        <v>0</v>
      </c>
    </row>
    <row r="314" spans="1:14" ht="15" hidden="1" customHeight="1">
      <c r="A314" s="11" t="str">
        <f t="shared" si="16"/>
        <v xml:space="preserve"> 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6">
        <f t="shared" si="14"/>
        <v>0</v>
      </c>
    </row>
    <row r="315" spans="1:14" ht="15" hidden="1" customHeight="1">
      <c r="A315" s="11" t="str">
        <f t="shared" si="16"/>
        <v xml:space="preserve"> 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6">
        <f t="shared" si="14"/>
        <v>0</v>
      </c>
    </row>
    <row r="316" spans="1:14" ht="15" hidden="1" customHeight="1">
      <c r="A316" s="11" t="str">
        <f t="shared" si="16"/>
        <v xml:space="preserve"> 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6">
        <f t="shared" si="14"/>
        <v>0</v>
      </c>
    </row>
    <row r="317" spans="1:14" ht="15" hidden="1" customHeight="1">
      <c r="A317" s="11" t="str">
        <f t="shared" si="16"/>
        <v xml:space="preserve"> 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6">
        <f t="shared" si="14"/>
        <v>0</v>
      </c>
    </row>
    <row r="318" spans="1:14" ht="15" hidden="1" customHeight="1">
      <c r="A318" s="11" t="str">
        <f t="shared" si="16"/>
        <v xml:space="preserve"> 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6">
        <f t="shared" si="14"/>
        <v>0</v>
      </c>
    </row>
    <row r="319" spans="1:14" ht="15" hidden="1" customHeight="1">
      <c r="A319" s="11" t="str">
        <f t="shared" si="16"/>
        <v xml:space="preserve"> 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6">
        <f t="shared" si="14"/>
        <v>0</v>
      </c>
    </row>
    <row r="320" spans="1:14" ht="15" hidden="1" customHeight="1">
      <c r="A320" s="11" t="str">
        <f t="shared" si="16"/>
        <v xml:space="preserve"> 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6">
        <f t="shared" si="14"/>
        <v>0</v>
      </c>
    </row>
    <row r="321" spans="1:14" ht="15" hidden="1" customHeight="1">
      <c r="A321" s="11" t="str">
        <f t="shared" si="16"/>
        <v xml:space="preserve"> 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6">
        <f t="shared" si="14"/>
        <v>0</v>
      </c>
    </row>
    <row r="322" spans="1:14" ht="15" hidden="1" customHeight="1">
      <c r="A322" s="11" t="str">
        <f t="shared" si="16"/>
        <v xml:space="preserve"> 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6">
        <f t="shared" si="14"/>
        <v>0</v>
      </c>
    </row>
    <row r="323" spans="1:14" ht="15" hidden="1" customHeight="1">
      <c r="A323" s="11" t="str">
        <f t="shared" si="16"/>
        <v xml:space="preserve"> 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6">
        <f t="shared" si="14"/>
        <v>0</v>
      </c>
    </row>
    <row r="324" spans="1:14" ht="15" hidden="1" customHeight="1">
      <c r="A324" s="11" t="str">
        <f t="shared" si="16"/>
        <v xml:space="preserve"> 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6">
        <f t="shared" ref="N324:N387" si="17">IF(D324=0,D323,D324)</f>
        <v>0</v>
      </c>
    </row>
    <row r="325" spans="1:14" ht="15" hidden="1" customHeight="1">
      <c r="A325" s="11" t="str">
        <f t="shared" si="16"/>
        <v xml:space="preserve"> 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6">
        <f t="shared" si="17"/>
        <v>0</v>
      </c>
    </row>
    <row r="326" spans="1:14" ht="15" hidden="1" customHeight="1">
      <c r="A326" s="11" t="str">
        <f t="shared" si="16"/>
        <v xml:space="preserve"> 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6">
        <f t="shared" si="17"/>
        <v>0</v>
      </c>
    </row>
    <row r="327" spans="1:14" ht="15" hidden="1" customHeight="1">
      <c r="A327" s="11" t="str">
        <f t="shared" si="16"/>
        <v xml:space="preserve"> 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6">
        <f t="shared" si="17"/>
        <v>0</v>
      </c>
    </row>
    <row r="328" spans="1:14" ht="15" hidden="1" customHeight="1">
      <c r="A328" s="11" t="str">
        <f t="shared" si="16"/>
        <v xml:space="preserve"> 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6">
        <f t="shared" si="17"/>
        <v>0</v>
      </c>
    </row>
    <row r="329" spans="1:14" ht="15" hidden="1" customHeight="1">
      <c r="A329" s="11" t="str">
        <f t="shared" si="16"/>
        <v xml:space="preserve"> 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6">
        <f t="shared" si="17"/>
        <v>0</v>
      </c>
    </row>
    <row r="330" spans="1:14" ht="15" hidden="1" customHeight="1">
      <c r="A330" s="11" t="str">
        <f t="shared" si="16"/>
        <v xml:space="preserve"> 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6">
        <f t="shared" si="17"/>
        <v>0</v>
      </c>
    </row>
    <row r="331" spans="1:14" ht="15" hidden="1" customHeight="1">
      <c r="A331" s="11" t="str">
        <f t="shared" si="16"/>
        <v xml:space="preserve"> 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6">
        <f t="shared" si="17"/>
        <v>0</v>
      </c>
    </row>
    <row r="332" spans="1:14" ht="15" hidden="1" customHeight="1">
      <c r="A332" s="11" t="str">
        <f t="shared" si="16"/>
        <v xml:space="preserve"> 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6">
        <f t="shared" si="17"/>
        <v>0</v>
      </c>
    </row>
    <row r="333" spans="1:14" ht="15" hidden="1" customHeight="1">
      <c r="A333" s="11" t="str">
        <f t="shared" si="16"/>
        <v xml:space="preserve"> 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6">
        <f t="shared" si="17"/>
        <v>0</v>
      </c>
    </row>
    <row r="334" spans="1:14" ht="15" hidden="1" customHeight="1">
      <c r="A334" s="11" t="str">
        <f t="shared" si="16"/>
        <v xml:space="preserve"> 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6">
        <f t="shared" si="17"/>
        <v>0</v>
      </c>
    </row>
    <row r="335" spans="1:14" ht="15" hidden="1" customHeight="1">
      <c r="A335" s="11" t="str">
        <f t="shared" si="16"/>
        <v xml:space="preserve"> 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6">
        <f t="shared" si="17"/>
        <v>0</v>
      </c>
    </row>
    <row r="336" spans="1:14" ht="15" hidden="1" customHeight="1">
      <c r="A336" s="11" t="str">
        <f t="shared" si="16"/>
        <v xml:space="preserve"> 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6">
        <f t="shared" si="17"/>
        <v>0</v>
      </c>
    </row>
    <row r="337" spans="1:14" ht="15" hidden="1" customHeight="1">
      <c r="A337" s="11" t="str">
        <f t="shared" si="16"/>
        <v xml:space="preserve"> 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6">
        <f t="shared" si="17"/>
        <v>0</v>
      </c>
    </row>
    <row r="338" spans="1:14" ht="15" hidden="1" customHeight="1">
      <c r="A338" s="11" t="str">
        <f t="shared" si="16"/>
        <v xml:space="preserve"> 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6">
        <f t="shared" si="17"/>
        <v>0</v>
      </c>
    </row>
    <row r="339" spans="1:14" ht="15" hidden="1" customHeight="1">
      <c r="A339" s="11" t="str">
        <f t="shared" si="16"/>
        <v xml:space="preserve"> 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6">
        <f t="shared" si="17"/>
        <v>0</v>
      </c>
    </row>
    <row r="340" spans="1:14" ht="15" hidden="1" customHeight="1">
      <c r="A340" s="11" t="str">
        <f t="shared" si="16"/>
        <v xml:space="preserve"> 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6">
        <f t="shared" si="17"/>
        <v>0</v>
      </c>
    </row>
    <row r="341" spans="1:14" ht="15" hidden="1" customHeight="1">
      <c r="A341" s="11" t="str">
        <f t="shared" si="16"/>
        <v xml:space="preserve"> 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6">
        <f t="shared" si="17"/>
        <v>0</v>
      </c>
    </row>
    <row r="342" spans="1:14" ht="15" hidden="1" customHeight="1">
      <c r="A342" s="11" t="str">
        <f t="shared" si="16"/>
        <v xml:space="preserve"> 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6">
        <f t="shared" si="17"/>
        <v>0</v>
      </c>
    </row>
    <row r="343" spans="1:14" ht="15" hidden="1" customHeight="1">
      <c r="A343" s="11" t="str">
        <f t="shared" si="16"/>
        <v xml:space="preserve"> 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6">
        <f t="shared" si="17"/>
        <v>0</v>
      </c>
    </row>
    <row r="344" spans="1:14" ht="15" hidden="1" customHeight="1">
      <c r="A344" s="11" t="str">
        <f t="shared" si="16"/>
        <v xml:space="preserve"> 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6">
        <f t="shared" si="17"/>
        <v>0</v>
      </c>
    </row>
    <row r="345" spans="1:14" ht="15" hidden="1" customHeight="1">
      <c r="A345" s="11" t="str">
        <f t="shared" si="16"/>
        <v xml:space="preserve"> 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6">
        <f t="shared" si="17"/>
        <v>0</v>
      </c>
    </row>
    <row r="346" spans="1:14" ht="15" hidden="1" customHeight="1">
      <c r="A346" s="11" t="str">
        <f t="shared" si="16"/>
        <v xml:space="preserve"> 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6">
        <f t="shared" si="17"/>
        <v>0</v>
      </c>
    </row>
    <row r="347" spans="1:14" ht="15" hidden="1" customHeight="1">
      <c r="A347" s="11" t="str">
        <f t="shared" si="16"/>
        <v xml:space="preserve"> 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6">
        <f t="shared" si="17"/>
        <v>0</v>
      </c>
    </row>
    <row r="348" spans="1:14" ht="15" hidden="1" customHeight="1">
      <c r="A348" s="11" t="str">
        <f t="shared" si="16"/>
        <v xml:space="preserve"> 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6">
        <f t="shared" si="17"/>
        <v>0</v>
      </c>
    </row>
    <row r="349" spans="1:14" ht="15" hidden="1" customHeight="1">
      <c r="A349" s="11" t="str">
        <f t="shared" si="16"/>
        <v xml:space="preserve"> 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6">
        <f t="shared" si="17"/>
        <v>0</v>
      </c>
    </row>
    <row r="350" spans="1:14" ht="15" hidden="1" customHeight="1">
      <c r="A350" s="11" t="str">
        <f t="shared" si="16"/>
        <v xml:space="preserve"> 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6">
        <f t="shared" si="17"/>
        <v>0</v>
      </c>
    </row>
    <row r="351" spans="1:14" ht="15" hidden="1" customHeight="1">
      <c r="A351" s="11" t="str">
        <f t="shared" si="16"/>
        <v xml:space="preserve"> 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6">
        <f t="shared" si="17"/>
        <v>0</v>
      </c>
    </row>
    <row r="352" spans="1:14" ht="15" hidden="1" customHeight="1">
      <c r="A352" s="11" t="str">
        <f t="shared" si="16"/>
        <v xml:space="preserve"> 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6">
        <f t="shared" si="17"/>
        <v>0</v>
      </c>
    </row>
    <row r="353" spans="1:14" ht="15" hidden="1" customHeight="1">
      <c r="A353" s="11" t="str">
        <f t="shared" si="16"/>
        <v xml:space="preserve"> 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6">
        <f t="shared" si="17"/>
        <v>0</v>
      </c>
    </row>
    <row r="354" spans="1:14" ht="15" hidden="1" customHeight="1">
      <c r="A354" s="11" t="str">
        <f t="shared" si="16"/>
        <v xml:space="preserve"> 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6">
        <f t="shared" si="17"/>
        <v>0</v>
      </c>
    </row>
    <row r="355" spans="1:14" ht="15" hidden="1" customHeight="1">
      <c r="A355" s="11" t="str">
        <f t="shared" si="16"/>
        <v xml:space="preserve"> 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6">
        <f t="shared" si="17"/>
        <v>0</v>
      </c>
    </row>
    <row r="356" spans="1:14" ht="15" hidden="1" customHeight="1">
      <c r="A356" s="11" t="str">
        <f t="shared" si="16"/>
        <v xml:space="preserve"> 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6">
        <f t="shared" si="17"/>
        <v>0</v>
      </c>
    </row>
    <row r="357" spans="1:14" ht="15" hidden="1" customHeight="1">
      <c r="A357" s="11" t="str">
        <f t="shared" si="16"/>
        <v xml:space="preserve"> 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6">
        <f t="shared" si="17"/>
        <v>0</v>
      </c>
    </row>
    <row r="358" spans="1:14" ht="15" hidden="1" customHeight="1">
      <c r="A358" s="11" t="str">
        <f t="shared" si="16"/>
        <v xml:space="preserve"> 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6">
        <f t="shared" si="17"/>
        <v>0</v>
      </c>
    </row>
    <row r="359" spans="1:14" ht="15" hidden="1" customHeight="1">
      <c r="A359" s="11" t="str">
        <f t="shared" si="16"/>
        <v xml:space="preserve"> 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6">
        <f t="shared" si="17"/>
        <v>0</v>
      </c>
    </row>
    <row r="360" spans="1:14" ht="15" hidden="1" customHeight="1">
      <c r="A360" s="11" t="str">
        <f t="shared" si="16"/>
        <v xml:space="preserve"> 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6">
        <f t="shared" si="17"/>
        <v>0</v>
      </c>
    </row>
    <row r="361" spans="1:14" ht="15" hidden="1" customHeight="1">
      <c r="A361" s="11" t="str">
        <f t="shared" si="16"/>
        <v xml:space="preserve"> 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6">
        <f t="shared" si="17"/>
        <v>0</v>
      </c>
    </row>
    <row r="362" spans="1:14" ht="15" hidden="1" customHeight="1">
      <c r="A362" s="11" t="str">
        <f t="shared" ref="A362:A425" si="19">B362&amp;" "&amp;IF(C362="",C361,C362)</f>
        <v xml:space="preserve"> 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6">
        <f t="shared" si="17"/>
        <v>0</v>
      </c>
    </row>
    <row r="363" spans="1:14" ht="15" hidden="1" customHeight="1">
      <c r="A363" s="11" t="str">
        <f t="shared" si="19"/>
        <v xml:space="preserve"> 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6">
        <f t="shared" si="17"/>
        <v>0</v>
      </c>
    </row>
    <row r="364" spans="1:14" ht="15" hidden="1" customHeight="1">
      <c r="A364" s="11" t="str">
        <f t="shared" si="19"/>
        <v xml:space="preserve"> 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6">
        <f t="shared" si="17"/>
        <v>0</v>
      </c>
    </row>
    <row r="365" spans="1:14" ht="15" hidden="1" customHeight="1">
      <c r="A365" s="11" t="str">
        <f t="shared" si="19"/>
        <v xml:space="preserve"> 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6">
        <f t="shared" si="17"/>
        <v>0</v>
      </c>
    </row>
    <row r="366" spans="1:14" ht="15" hidden="1" customHeight="1">
      <c r="A366" s="11" t="str">
        <f t="shared" si="19"/>
        <v xml:space="preserve"> 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6">
        <f t="shared" si="17"/>
        <v>0</v>
      </c>
    </row>
    <row r="367" spans="1:14" ht="15" hidden="1" customHeight="1">
      <c r="A367" s="11" t="str">
        <f t="shared" si="19"/>
        <v xml:space="preserve"> 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6">
        <f t="shared" si="17"/>
        <v>0</v>
      </c>
    </row>
    <row r="368" spans="1:14" ht="15" hidden="1" customHeight="1">
      <c r="A368" s="11" t="str">
        <f t="shared" si="19"/>
        <v xml:space="preserve"> 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6">
        <f t="shared" si="17"/>
        <v>0</v>
      </c>
    </row>
    <row r="369" spans="1:14" ht="15" hidden="1" customHeight="1">
      <c r="A369" s="11" t="str">
        <f t="shared" si="19"/>
        <v xml:space="preserve"> 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6">
        <f t="shared" si="17"/>
        <v>0</v>
      </c>
    </row>
    <row r="370" spans="1:14" ht="15" hidden="1" customHeight="1">
      <c r="A370" s="11" t="str">
        <f t="shared" si="19"/>
        <v xml:space="preserve"> 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6">
        <f t="shared" si="17"/>
        <v>0</v>
      </c>
    </row>
    <row r="371" spans="1:14" ht="15" hidden="1" customHeight="1">
      <c r="A371" s="11" t="str">
        <f t="shared" si="19"/>
        <v xml:space="preserve"> 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6">
        <f t="shared" si="17"/>
        <v>0</v>
      </c>
    </row>
    <row r="372" spans="1:14" ht="15" hidden="1" customHeight="1">
      <c r="A372" s="11" t="str">
        <f t="shared" si="19"/>
        <v xml:space="preserve"> 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6">
        <f t="shared" si="17"/>
        <v>0</v>
      </c>
    </row>
    <row r="373" spans="1:14" ht="15" hidden="1" customHeight="1">
      <c r="A373" s="11" t="str">
        <f t="shared" si="19"/>
        <v xml:space="preserve"> 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6">
        <f t="shared" si="17"/>
        <v>0</v>
      </c>
    </row>
    <row r="374" spans="1:14" ht="15" hidden="1" customHeight="1">
      <c r="A374" s="11" t="str">
        <f t="shared" si="19"/>
        <v xml:space="preserve"> 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6">
        <f t="shared" si="17"/>
        <v>0</v>
      </c>
    </row>
    <row r="375" spans="1:14" ht="15" hidden="1" customHeight="1">
      <c r="A375" s="11" t="str">
        <f t="shared" si="19"/>
        <v xml:space="preserve"> 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6">
        <f t="shared" si="17"/>
        <v>0</v>
      </c>
    </row>
    <row r="376" spans="1:14" ht="15" hidden="1" customHeight="1">
      <c r="A376" s="11" t="str">
        <f t="shared" si="19"/>
        <v xml:space="preserve"> 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6">
        <f t="shared" si="17"/>
        <v>0</v>
      </c>
    </row>
    <row r="377" spans="1:14" ht="15" hidden="1" customHeight="1">
      <c r="A377" s="11" t="str">
        <f t="shared" si="19"/>
        <v xml:space="preserve"> 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6">
        <f t="shared" si="17"/>
        <v>0</v>
      </c>
    </row>
    <row r="378" spans="1:14" ht="15" hidden="1" customHeight="1">
      <c r="A378" s="11" t="str">
        <f t="shared" si="19"/>
        <v xml:space="preserve"> 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6">
        <f t="shared" si="17"/>
        <v>0</v>
      </c>
    </row>
    <row r="379" spans="1:14" ht="15" hidden="1" customHeight="1">
      <c r="A379" s="11" t="str">
        <f t="shared" si="19"/>
        <v xml:space="preserve"> 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6">
        <f t="shared" si="17"/>
        <v>0</v>
      </c>
    </row>
    <row r="380" spans="1:14" ht="15" hidden="1" customHeight="1">
      <c r="A380" s="11" t="str">
        <f t="shared" si="19"/>
        <v xml:space="preserve"> 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6">
        <f t="shared" si="17"/>
        <v>0</v>
      </c>
    </row>
    <row r="381" spans="1:14" ht="15" hidden="1" customHeight="1">
      <c r="A381" s="11" t="str">
        <f t="shared" si="19"/>
        <v xml:space="preserve"> 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6">
        <f t="shared" si="17"/>
        <v>0</v>
      </c>
    </row>
    <row r="382" spans="1:14" ht="15" hidden="1" customHeight="1">
      <c r="A382" s="11" t="str">
        <f t="shared" si="19"/>
        <v xml:space="preserve"> 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6">
        <f t="shared" si="17"/>
        <v>0</v>
      </c>
    </row>
    <row r="383" spans="1:14" ht="15" hidden="1" customHeight="1">
      <c r="A383" s="11" t="str">
        <f t="shared" si="19"/>
        <v xml:space="preserve"> 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6">
        <f t="shared" si="17"/>
        <v>0</v>
      </c>
    </row>
    <row r="384" spans="1:14" ht="15" hidden="1" customHeight="1">
      <c r="A384" s="11" t="str">
        <f t="shared" si="19"/>
        <v xml:space="preserve"> 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6">
        <f t="shared" si="17"/>
        <v>0</v>
      </c>
    </row>
    <row r="385" spans="1:14" ht="15" hidden="1" customHeight="1">
      <c r="A385" s="11" t="str">
        <f t="shared" si="19"/>
        <v xml:space="preserve"> 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6">
        <f t="shared" si="17"/>
        <v>0</v>
      </c>
    </row>
    <row r="386" spans="1:14" ht="15" hidden="1" customHeight="1">
      <c r="A386" s="11" t="str">
        <f t="shared" si="19"/>
        <v xml:space="preserve"> 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6">
        <f t="shared" si="17"/>
        <v>0</v>
      </c>
    </row>
    <row r="387" spans="1:14" ht="15" hidden="1" customHeight="1">
      <c r="A387" s="11" t="str">
        <f t="shared" si="19"/>
        <v xml:space="preserve"> 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6">
        <f t="shared" si="17"/>
        <v>0</v>
      </c>
    </row>
    <row r="388" spans="1:14" ht="15" hidden="1" customHeight="1">
      <c r="A388" s="11" t="str">
        <f t="shared" si="19"/>
        <v xml:space="preserve"> 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6">
        <f t="shared" ref="N388:N451" si="20">IF(D388=0,D387,D388)</f>
        <v>0</v>
      </c>
    </row>
    <row r="389" spans="1:14" ht="15" hidden="1" customHeight="1">
      <c r="A389" s="11" t="str">
        <f t="shared" si="19"/>
        <v xml:space="preserve"> 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6">
        <f t="shared" si="20"/>
        <v>0</v>
      </c>
    </row>
    <row r="390" spans="1:14" ht="15" hidden="1" customHeight="1">
      <c r="A390" s="11" t="str">
        <f t="shared" si="19"/>
        <v xml:space="preserve"> 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6">
        <f t="shared" si="20"/>
        <v>0</v>
      </c>
    </row>
    <row r="391" spans="1:14" ht="15" hidden="1" customHeight="1">
      <c r="A391" s="11" t="str">
        <f t="shared" si="19"/>
        <v xml:space="preserve"> 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6">
        <f t="shared" si="20"/>
        <v>0</v>
      </c>
    </row>
    <row r="392" spans="1:14" ht="15" hidden="1" customHeight="1">
      <c r="A392" s="11" t="str">
        <f t="shared" si="19"/>
        <v xml:space="preserve"> 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6">
        <f t="shared" si="20"/>
        <v>0</v>
      </c>
    </row>
    <row r="393" spans="1:14" ht="15" hidden="1" customHeight="1">
      <c r="A393" s="11" t="str">
        <f t="shared" si="19"/>
        <v xml:space="preserve"> 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6">
        <f t="shared" si="20"/>
        <v>0</v>
      </c>
    </row>
    <row r="394" spans="1:14" ht="15" hidden="1" customHeight="1">
      <c r="A394" s="11" t="str">
        <f t="shared" si="19"/>
        <v xml:space="preserve"> 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6">
        <f t="shared" si="20"/>
        <v>0</v>
      </c>
    </row>
    <row r="395" spans="1:14" ht="15" hidden="1" customHeight="1">
      <c r="A395" s="11" t="str">
        <f t="shared" si="19"/>
        <v xml:space="preserve"> 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6">
        <f t="shared" si="20"/>
        <v>0</v>
      </c>
    </row>
    <row r="396" spans="1:14" ht="15" hidden="1" customHeight="1">
      <c r="A396" s="11" t="str">
        <f t="shared" si="19"/>
        <v xml:space="preserve"> 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6">
        <f t="shared" si="20"/>
        <v>0</v>
      </c>
    </row>
    <row r="397" spans="1:14" ht="15" hidden="1" customHeight="1">
      <c r="A397" s="11" t="str">
        <f t="shared" si="19"/>
        <v xml:space="preserve"> 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6">
        <f t="shared" si="20"/>
        <v>0</v>
      </c>
    </row>
    <row r="398" spans="1:14" ht="15" hidden="1" customHeight="1">
      <c r="A398" s="11" t="str">
        <f t="shared" si="19"/>
        <v xml:space="preserve"> 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6">
        <f t="shared" si="20"/>
        <v>0</v>
      </c>
    </row>
    <row r="399" spans="1:14" ht="15" hidden="1" customHeight="1">
      <c r="A399" s="11" t="str">
        <f t="shared" si="19"/>
        <v xml:space="preserve"> 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6">
        <f t="shared" si="20"/>
        <v>0</v>
      </c>
    </row>
    <row r="400" spans="1:14" ht="15" hidden="1" customHeight="1">
      <c r="A400" s="11" t="str">
        <f t="shared" si="19"/>
        <v xml:space="preserve"> 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6">
        <f t="shared" si="20"/>
        <v>0</v>
      </c>
    </row>
    <row r="401" spans="1:14" ht="15" hidden="1" customHeight="1">
      <c r="A401" s="11" t="str">
        <f t="shared" si="19"/>
        <v xml:space="preserve"> 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6">
        <f t="shared" si="20"/>
        <v>0</v>
      </c>
    </row>
    <row r="402" spans="1:14" ht="15" hidden="1" customHeight="1">
      <c r="A402" s="11" t="str">
        <f t="shared" si="19"/>
        <v xml:space="preserve"> 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6">
        <f t="shared" si="20"/>
        <v>0</v>
      </c>
    </row>
    <row r="403" spans="1:14" ht="15" hidden="1" customHeight="1">
      <c r="A403" s="11" t="str">
        <f t="shared" si="19"/>
        <v xml:space="preserve"> 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6">
        <f t="shared" si="20"/>
        <v>0</v>
      </c>
    </row>
    <row r="404" spans="1:14" ht="15" hidden="1" customHeight="1">
      <c r="A404" s="11" t="str">
        <f t="shared" si="19"/>
        <v xml:space="preserve"> 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6">
        <f t="shared" si="20"/>
        <v>0</v>
      </c>
    </row>
    <row r="405" spans="1:14" ht="15" hidden="1" customHeight="1">
      <c r="A405" s="11" t="str">
        <f t="shared" si="19"/>
        <v xml:space="preserve"> 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6">
        <f t="shared" si="20"/>
        <v>0</v>
      </c>
    </row>
    <row r="406" spans="1:14" ht="15" hidden="1" customHeight="1">
      <c r="A406" s="11" t="str">
        <f t="shared" si="19"/>
        <v xml:space="preserve"> 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6">
        <f t="shared" si="20"/>
        <v>0</v>
      </c>
    </row>
    <row r="407" spans="1:14" ht="15" hidden="1" customHeight="1">
      <c r="A407" s="11" t="str">
        <f t="shared" si="19"/>
        <v xml:space="preserve"> 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6">
        <f t="shared" si="20"/>
        <v>0</v>
      </c>
    </row>
    <row r="408" spans="1:14" ht="15" hidden="1" customHeight="1">
      <c r="A408" s="11" t="str">
        <f t="shared" si="19"/>
        <v xml:space="preserve"> 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6">
        <f t="shared" si="20"/>
        <v>0</v>
      </c>
    </row>
    <row r="409" spans="1:14" ht="15" hidden="1" customHeight="1">
      <c r="A409" s="11" t="str">
        <f t="shared" si="19"/>
        <v xml:space="preserve"> 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6">
        <f t="shared" si="20"/>
        <v>0</v>
      </c>
    </row>
    <row r="410" spans="1:14" ht="15" hidden="1" customHeight="1">
      <c r="A410" s="11" t="str">
        <f t="shared" si="19"/>
        <v xml:space="preserve"> 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6">
        <f t="shared" si="20"/>
        <v>0</v>
      </c>
    </row>
    <row r="411" spans="1:14" ht="15" hidden="1" customHeight="1">
      <c r="A411" s="11" t="str">
        <f t="shared" si="19"/>
        <v xml:space="preserve"> 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6">
        <f t="shared" si="20"/>
        <v>0</v>
      </c>
    </row>
    <row r="412" spans="1:14" ht="15" hidden="1" customHeight="1">
      <c r="A412" s="11" t="str">
        <f t="shared" si="19"/>
        <v xml:space="preserve"> 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6">
        <f t="shared" si="20"/>
        <v>0</v>
      </c>
    </row>
    <row r="413" spans="1:14" ht="15" hidden="1" customHeight="1">
      <c r="A413" s="11" t="str">
        <f t="shared" si="19"/>
        <v xml:space="preserve"> 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6">
        <f t="shared" si="20"/>
        <v>0</v>
      </c>
    </row>
    <row r="414" spans="1:14" ht="15" hidden="1" customHeight="1">
      <c r="A414" s="11" t="str">
        <f t="shared" si="19"/>
        <v xml:space="preserve"> 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6">
        <f t="shared" si="20"/>
        <v>0</v>
      </c>
    </row>
    <row r="415" spans="1:14" ht="15" hidden="1" customHeight="1">
      <c r="A415" s="11" t="str">
        <f t="shared" si="19"/>
        <v xml:space="preserve"> 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6">
        <f t="shared" si="20"/>
        <v>0</v>
      </c>
    </row>
    <row r="416" spans="1:14" ht="15" hidden="1" customHeight="1">
      <c r="A416" s="11" t="str">
        <f t="shared" si="19"/>
        <v xml:space="preserve"> 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6">
        <f t="shared" si="20"/>
        <v>0</v>
      </c>
    </row>
    <row r="417" spans="1:14" ht="15" hidden="1" customHeight="1">
      <c r="A417" s="11" t="str">
        <f t="shared" si="19"/>
        <v xml:space="preserve"> 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6">
        <f t="shared" si="20"/>
        <v>0</v>
      </c>
    </row>
    <row r="418" spans="1:14" ht="15" hidden="1" customHeight="1">
      <c r="A418" s="11" t="str">
        <f t="shared" si="19"/>
        <v xml:space="preserve"> 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6">
        <f t="shared" si="20"/>
        <v>0</v>
      </c>
    </row>
    <row r="419" spans="1:14" ht="15" hidden="1" customHeight="1">
      <c r="A419" s="11" t="str">
        <f t="shared" si="19"/>
        <v xml:space="preserve"> 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6">
        <f t="shared" si="20"/>
        <v>0</v>
      </c>
    </row>
    <row r="420" spans="1:14" ht="15" hidden="1" customHeight="1">
      <c r="A420" s="11" t="str">
        <f t="shared" si="19"/>
        <v xml:space="preserve"> 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6">
        <f t="shared" si="20"/>
        <v>0</v>
      </c>
    </row>
    <row r="421" spans="1:14" ht="15" hidden="1" customHeight="1">
      <c r="A421" s="11" t="str">
        <f t="shared" si="19"/>
        <v xml:space="preserve"> 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6">
        <f t="shared" si="20"/>
        <v>0</v>
      </c>
    </row>
    <row r="422" spans="1:14" ht="15" hidden="1" customHeight="1">
      <c r="A422" s="11" t="str">
        <f t="shared" si="19"/>
        <v xml:space="preserve"> 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6">
        <f t="shared" si="20"/>
        <v>0</v>
      </c>
    </row>
    <row r="423" spans="1:14" ht="15" hidden="1" customHeight="1">
      <c r="A423" s="11" t="str">
        <f t="shared" si="19"/>
        <v xml:space="preserve"> 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6">
        <f t="shared" si="20"/>
        <v>0</v>
      </c>
    </row>
    <row r="424" spans="1:14" ht="15" hidden="1" customHeight="1">
      <c r="A424" s="11" t="str">
        <f t="shared" si="19"/>
        <v xml:space="preserve"> 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6">
        <f t="shared" si="20"/>
        <v>0</v>
      </c>
    </row>
    <row r="425" spans="1:14" ht="15" hidden="1" customHeight="1">
      <c r="A425" s="11" t="str">
        <f t="shared" si="19"/>
        <v xml:space="preserve"> 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6">
        <f t="shared" si="20"/>
        <v>0</v>
      </c>
    </row>
    <row r="426" spans="1:14" ht="15" hidden="1" customHeight="1">
      <c r="A426" s="11" t="str">
        <f t="shared" ref="A426:A489" si="22">B426&amp;" "&amp;IF(C426="",C425,C426)</f>
        <v xml:space="preserve"> 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6">
        <f t="shared" si="20"/>
        <v>0</v>
      </c>
    </row>
    <row r="427" spans="1:14" ht="15" hidden="1" customHeight="1">
      <c r="A427" s="11" t="str">
        <f t="shared" si="22"/>
        <v xml:space="preserve"> 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6">
        <f t="shared" si="20"/>
        <v>0</v>
      </c>
    </row>
    <row r="428" spans="1:14" ht="15" hidden="1" customHeight="1">
      <c r="A428" s="11" t="str">
        <f t="shared" si="22"/>
        <v xml:space="preserve"> 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6">
        <f t="shared" si="20"/>
        <v>0</v>
      </c>
    </row>
    <row r="429" spans="1:14" ht="15" hidden="1" customHeight="1">
      <c r="A429" s="11" t="str">
        <f t="shared" si="22"/>
        <v xml:space="preserve"> 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6">
        <f t="shared" si="20"/>
        <v>0</v>
      </c>
    </row>
    <row r="430" spans="1:14" ht="15" hidden="1" customHeight="1">
      <c r="A430" s="11" t="str">
        <f t="shared" si="22"/>
        <v xml:space="preserve"> 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6">
        <f t="shared" si="20"/>
        <v>0</v>
      </c>
    </row>
    <row r="431" spans="1:14" ht="15" hidden="1" customHeight="1">
      <c r="A431" s="11" t="str">
        <f t="shared" si="22"/>
        <v xml:space="preserve"> 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6">
        <f t="shared" si="20"/>
        <v>0</v>
      </c>
    </row>
    <row r="432" spans="1:14" ht="15" hidden="1" customHeight="1">
      <c r="A432" s="11" t="str">
        <f t="shared" si="22"/>
        <v xml:space="preserve"> 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6">
        <f t="shared" si="20"/>
        <v>0</v>
      </c>
    </row>
    <row r="433" spans="1:14" ht="15" hidden="1" customHeight="1">
      <c r="A433" s="11" t="str">
        <f t="shared" si="22"/>
        <v xml:space="preserve"> 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6">
        <f t="shared" si="20"/>
        <v>0</v>
      </c>
    </row>
    <row r="434" spans="1:14" ht="15" hidden="1" customHeight="1">
      <c r="A434" s="11" t="str">
        <f t="shared" si="22"/>
        <v xml:space="preserve"> 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6">
        <f t="shared" si="20"/>
        <v>0</v>
      </c>
    </row>
    <row r="435" spans="1:14" ht="15" hidden="1" customHeight="1">
      <c r="A435" s="11" t="str">
        <f t="shared" si="22"/>
        <v xml:space="preserve"> 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6">
        <f t="shared" si="20"/>
        <v>0</v>
      </c>
    </row>
    <row r="436" spans="1:14" ht="15" hidden="1" customHeight="1">
      <c r="A436" s="11" t="str">
        <f t="shared" si="22"/>
        <v xml:space="preserve"> 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6">
        <f t="shared" si="20"/>
        <v>0</v>
      </c>
    </row>
    <row r="437" spans="1:14" ht="15" hidden="1" customHeight="1">
      <c r="A437" s="11" t="str">
        <f t="shared" si="22"/>
        <v xml:space="preserve"> 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6">
        <f t="shared" si="20"/>
        <v>0</v>
      </c>
    </row>
    <row r="438" spans="1:14" ht="15" hidden="1" customHeight="1">
      <c r="A438" s="11" t="str">
        <f t="shared" si="22"/>
        <v xml:space="preserve"> 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6">
        <f t="shared" si="20"/>
        <v>0</v>
      </c>
    </row>
    <row r="439" spans="1:14" ht="15" hidden="1" customHeight="1">
      <c r="A439" s="11" t="str">
        <f t="shared" si="22"/>
        <v xml:space="preserve"> 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6">
        <f t="shared" si="20"/>
        <v>0</v>
      </c>
    </row>
    <row r="440" spans="1:14" ht="15" hidden="1" customHeight="1">
      <c r="A440" s="11" t="str">
        <f t="shared" si="22"/>
        <v xml:space="preserve"> 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6">
        <f t="shared" si="20"/>
        <v>0</v>
      </c>
    </row>
    <row r="441" spans="1:14" ht="15" hidden="1" customHeight="1">
      <c r="A441" s="11" t="str">
        <f t="shared" si="22"/>
        <v xml:space="preserve"> 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6">
        <f t="shared" si="20"/>
        <v>0</v>
      </c>
    </row>
    <row r="442" spans="1:14" ht="15" hidden="1" customHeight="1">
      <c r="A442" s="11" t="str">
        <f t="shared" si="22"/>
        <v xml:space="preserve"> 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6">
        <f t="shared" si="20"/>
        <v>0</v>
      </c>
    </row>
    <row r="443" spans="1:14" ht="15" hidden="1" customHeight="1">
      <c r="A443" s="11" t="str">
        <f t="shared" si="22"/>
        <v xml:space="preserve"> 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6">
        <f t="shared" si="20"/>
        <v>0</v>
      </c>
    </row>
    <row r="444" spans="1:14" ht="15" hidden="1" customHeight="1">
      <c r="A444" s="11" t="str">
        <f t="shared" si="22"/>
        <v xml:space="preserve"> 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6">
        <f t="shared" si="20"/>
        <v>0</v>
      </c>
    </row>
    <row r="445" spans="1:14" ht="15" hidden="1" customHeight="1">
      <c r="A445" s="11" t="str">
        <f t="shared" si="22"/>
        <v xml:space="preserve"> 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6">
        <f t="shared" si="20"/>
        <v>0</v>
      </c>
    </row>
    <row r="446" spans="1:14" ht="15" hidden="1" customHeight="1">
      <c r="A446" s="11" t="str">
        <f t="shared" si="22"/>
        <v xml:space="preserve"> 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6">
        <f t="shared" si="20"/>
        <v>0</v>
      </c>
    </row>
    <row r="447" spans="1:14" ht="15" hidden="1" customHeight="1">
      <c r="A447" s="11" t="str">
        <f t="shared" si="22"/>
        <v xml:space="preserve"> 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6">
        <f t="shared" si="20"/>
        <v>0</v>
      </c>
    </row>
    <row r="448" spans="1:14" ht="15" hidden="1" customHeight="1">
      <c r="A448" s="11" t="str">
        <f t="shared" si="22"/>
        <v xml:space="preserve"> 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6">
        <f t="shared" si="20"/>
        <v>0</v>
      </c>
    </row>
    <row r="449" spans="1:14" ht="15" hidden="1" customHeight="1">
      <c r="A449" s="11" t="str">
        <f t="shared" si="22"/>
        <v xml:space="preserve"> </v>
      </c>
      <c r="J449" s="30" t="str">
        <f t="shared" si="21"/>
        <v/>
      </c>
      <c r="L449" s="11" t="str">
        <f>IF(I449&lt;&gt;"",IF(SUMIF(Planes!BA:BA,'Control de pagos'!A449,Planes!BC:BC)=0,"",SUMIF(Planes!BA:BA,'Control de pagos'!A449,Planes!BC:BC)),"")</f>
        <v/>
      </c>
      <c r="N449" s="66">
        <f t="shared" si="20"/>
        <v>0</v>
      </c>
    </row>
    <row r="450" spans="1:14" ht="15" hidden="1" customHeight="1">
      <c r="A450" s="11" t="str">
        <f t="shared" si="22"/>
        <v xml:space="preserve"> </v>
      </c>
      <c r="J450" s="30" t="str">
        <f t="shared" si="21"/>
        <v/>
      </c>
      <c r="L450" s="11" t="str">
        <f>IF(I450&lt;&gt;"",IF(SUMIF(Planes!BA:BA,'Control de pagos'!A450,Planes!BC:BC)=0,"",SUMIF(Planes!BA:BA,'Control de pagos'!A450,Planes!BC:BC)),"")</f>
        <v/>
      </c>
      <c r="N450" s="66">
        <f t="shared" si="20"/>
        <v>0</v>
      </c>
    </row>
    <row r="451" spans="1:14" ht="15" hidden="1" customHeight="1">
      <c r="A451" s="11" t="str">
        <f t="shared" si="22"/>
        <v xml:space="preserve"> </v>
      </c>
      <c r="J451" s="30" t="str">
        <f t="shared" si="21"/>
        <v/>
      </c>
      <c r="L451" s="11" t="str">
        <f>IF(I451&lt;&gt;"",IF(SUMIF(Planes!BA:BA,'Control de pagos'!A451,Planes!BC:BC)=0,"",SUMIF(Planes!BA:BA,'Control de pagos'!A451,Planes!BC:BC)),"")</f>
        <v/>
      </c>
      <c r="N451" s="66">
        <f t="shared" si="20"/>
        <v>0</v>
      </c>
    </row>
    <row r="452" spans="1:14" ht="15" hidden="1" customHeight="1">
      <c r="A452" s="11" t="str">
        <f t="shared" si="22"/>
        <v xml:space="preserve"> </v>
      </c>
      <c r="J452" s="30" t="str">
        <f t="shared" si="21"/>
        <v/>
      </c>
      <c r="L452" s="11" t="str">
        <f>IF(I452&lt;&gt;"",IF(SUMIF(Planes!BA:BA,'Control de pagos'!A452,Planes!BC:BC)=0,"",SUMIF(Planes!BA:BA,'Control de pagos'!A452,Planes!BC:BC)),"")</f>
        <v/>
      </c>
      <c r="N452" s="66">
        <f t="shared" ref="N452:N515" si="23">IF(D452=0,D451,D452)</f>
        <v>0</v>
      </c>
    </row>
    <row r="453" spans="1:14" ht="15" hidden="1" customHeight="1">
      <c r="A453" s="11" t="str">
        <f t="shared" si="22"/>
        <v xml:space="preserve"> </v>
      </c>
      <c r="J453" s="30" t="str">
        <f t="shared" si="21"/>
        <v/>
      </c>
      <c r="L453" s="11" t="str">
        <f>IF(I453&lt;&gt;"",IF(SUMIF(Planes!BA:BA,'Control de pagos'!A453,Planes!BC:BC)=0,"",SUMIF(Planes!BA:BA,'Control de pagos'!A453,Planes!BC:BC)),"")</f>
        <v/>
      </c>
      <c r="N453" s="66">
        <f t="shared" si="23"/>
        <v>0</v>
      </c>
    </row>
    <row r="454" spans="1:14" ht="15" hidden="1" customHeight="1">
      <c r="A454" s="11" t="str">
        <f t="shared" si="22"/>
        <v xml:space="preserve"> </v>
      </c>
      <c r="J454" s="30" t="str">
        <f t="shared" si="21"/>
        <v/>
      </c>
      <c r="L454" s="11" t="str">
        <f>IF(I454&lt;&gt;"",IF(SUMIF(Planes!BA:BA,'Control de pagos'!A454,Planes!BC:BC)=0,"",SUMIF(Planes!BA:BA,'Control de pagos'!A454,Planes!BC:BC)),"")</f>
        <v/>
      </c>
      <c r="N454" s="66">
        <f t="shared" si="23"/>
        <v>0</v>
      </c>
    </row>
    <row r="455" spans="1:14" ht="15" hidden="1" customHeight="1">
      <c r="A455" s="11" t="str">
        <f t="shared" si="22"/>
        <v xml:space="preserve"> </v>
      </c>
      <c r="J455" s="30" t="str">
        <f t="shared" si="21"/>
        <v/>
      </c>
      <c r="L455" s="11" t="str">
        <f>IF(I455&lt;&gt;"",IF(SUMIF(Planes!BA:BA,'Control de pagos'!A455,Planes!BC:BC)=0,"",SUMIF(Planes!BA:BA,'Control de pagos'!A455,Planes!BC:BC)),"")</f>
        <v/>
      </c>
      <c r="N455" s="66">
        <f t="shared" si="23"/>
        <v>0</v>
      </c>
    </row>
    <row r="456" spans="1:14" ht="15" hidden="1" customHeight="1">
      <c r="A456" s="11" t="str">
        <f t="shared" si="22"/>
        <v xml:space="preserve"> </v>
      </c>
      <c r="J456" s="30" t="str">
        <f t="shared" si="21"/>
        <v/>
      </c>
      <c r="L456" s="11" t="str">
        <f>IF(I456&lt;&gt;"",IF(SUMIF(Planes!BA:BA,'Control de pagos'!A456,Planes!BC:BC)=0,"",SUMIF(Planes!BA:BA,'Control de pagos'!A456,Planes!BC:BC)),"")</f>
        <v/>
      </c>
      <c r="N456" s="66">
        <f t="shared" si="23"/>
        <v>0</v>
      </c>
    </row>
    <row r="457" spans="1:14" ht="15" hidden="1" customHeight="1">
      <c r="A457" s="11" t="str">
        <f t="shared" si="22"/>
        <v xml:space="preserve"> </v>
      </c>
      <c r="J457" s="30" t="str">
        <f t="shared" si="21"/>
        <v/>
      </c>
      <c r="L457" s="11" t="str">
        <f>IF(I457&lt;&gt;"",IF(SUMIF(Planes!BA:BA,'Control de pagos'!A457,Planes!BC:BC)=0,"",SUMIF(Planes!BA:BA,'Control de pagos'!A457,Planes!BC:BC)),"")</f>
        <v/>
      </c>
      <c r="N457" s="66">
        <f t="shared" si="23"/>
        <v>0</v>
      </c>
    </row>
    <row r="458" spans="1:14" ht="15" hidden="1" customHeight="1">
      <c r="A458" s="11" t="str">
        <f t="shared" si="22"/>
        <v xml:space="preserve"> </v>
      </c>
      <c r="J458" s="30" t="str">
        <f t="shared" si="21"/>
        <v/>
      </c>
      <c r="L458" s="11" t="str">
        <f>IF(I458&lt;&gt;"",IF(SUMIF(Planes!BA:BA,'Control de pagos'!A458,Planes!BC:BC)=0,"",SUMIF(Planes!BA:BA,'Control de pagos'!A458,Planes!BC:BC)),"")</f>
        <v/>
      </c>
      <c r="N458" s="66">
        <f t="shared" si="23"/>
        <v>0</v>
      </c>
    </row>
    <row r="459" spans="1:14" ht="15" hidden="1" customHeight="1">
      <c r="A459" s="11" t="str">
        <f t="shared" si="22"/>
        <v xml:space="preserve"> </v>
      </c>
      <c r="J459" s="30" t="str">
        <f t="shared" si="21"/>
        <v/>
      </c>
      <c r="L459" s="11" t="str">
        <f>IF(I459&lt;&gt;"",IF(SUMIF(Planes!BA:BA,'Control de pagos'!A459,Planes!BC:BC)=0,"",SUMIF(Planes!BA:BA,'Control de pagos'!A459,Planes!BC:BC)),"")</f>
        <v/>
      </c>
      <c r="N459" s="66">
        <f t="shared" si="23"/>
        <v>0</v>
      </c>
    </row>
    <row r="460" spans="1:14" ht="15" hidden="1" customHeight="1">
      <c r="A460" s="11" t="str">
        <f t="shared" si="22"/>
        <v xml:space="preserve"> </v>
      </c>
      <c r="J460" s="30" t="str">
        <f t="shared" si="21"/>
        <v/>
      </c>
      <c r="L460" s="11" t="str">
        <f>IF(I460&lt;&gt;"",IF(SUMIF(Planes!BA:BA,'Control de pagos'!A460,Planes!BC:BC)=0,"",SUMIF(Planes!BA:BA,'Control de pagos'!A460,Planes!BC:BC)),"")</f>
        <v/>
      </c>
      <c r="N460" s="66">
        <f t="shared" si="23"/>
        <v>0</v>
      </c>
    </row>
    <row r="461" spans="1:14" ht="15" hidden="1" customHeight="1">
      <c r="A461" s="11" t="str">
        <f t="shared" si="22"/>
        <v xml:space="preserve"> </v>
      </c>
      <c r="J461" s="30" t="str">
        <f t="shared" si="21"/>
        <v/>
      </c>
      <c r="L461" s="11" t="str">
        <f>IF(I461&lt;&gt;"",IF(SUMIF(Planes!BA:BA,'Control de pagos'!A461,Planes!BC:BC)=0,"",SUMIF(Planes!BA:BA,'Control de pagos'!A461,Planes!BC:BC)),"")</f>
        <v/>
      </c>
      <c r="N461" s="66">
        <f t="shared" si="23"/>
        <v>0</v>
      </c>
    </row>
    <row r="462" spans="1:14" ht="15" hidden="1" customHeight="1">
      <c r="A462" s="11" t="str">
        <f t="shared" si="22"/>
        <v xml:space="preserve"> </v>
      </c>
      <c r="J462" s="30" t="str">
        <f t="shared" si="21"/>
        <v/>
      </c>
      <c r="L462" s="11" t="str">
        <f>IF(I462&lt;&gt;"",IF(SUMIF(Planes!BA:BA,'Control de pagos'!A462,Planes!BC:BC)=0,"",SUMIF(Planes!BA:BA,'Control de pagos'!A462,Planes!BC:BC)),"")</f>
        <v/>
      </c>
      <c r="N462" s="66">
        <f t="shared" si="23"/>
        <v>0</v>
      </c>
    </row>
    <row r="463" spans="1:14" ht="15" hidden="1" customHeight="1">
      <c r="A463" s="11" t="str">
        <f t="shared" si="22"/>
        <v xml:space="preserve"> 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6">
        <f t="shared" si="23"/>
        <v>0</v>
      </c>
    </row>
    <row r="464" spans="1:14" ht="15" hidden="1" customHeight="1">
      <c r="A464" s="11" t="str">
        <f t="shared" si="22"/>
        <v xml:space="preserve"> </v>
      </c>
      <c r="J464" s="30" t="str">
        <f t="shared" si="21"/>
        <v/>
      </c>
      <c r="L464" s="11" t="str">
        <f>IF(I464&lt;&gt;"",IF(SUMIF(Planes!BA:BA,'Control de pagos'!A464,Planes!BC:BC)=0,"",SUMIF(Planes!BA:BA,'Control de pagos'!A464,Planes!BC:BC)),"")</f>
        <v/>
      </c>
      <c r="N464" s="66">
        <f t="shared" si="23"/>
        <v>0</v>
      </c>
    </row>
    <row r="465" spans="1:14" ht="15" hidden="1" customHeight="1">
      <c r="A465" s="11" t="str">
        <f t="shared" si="22"/>
        <v xml:space="preserve"> </v>
      </c>
      <c r="J465" s="30" t="str">
        <f t="shared" ref="J465:J528" si="24">IF(I465&lt;&gt;"",I465-DAY(I465)+1,IF(A464=A465,IF(I464&lt;&gt;"","-",""),IF(A465=A466,IF(I466&lt;&gt;"","-",""),"")))</f>
        <v/>
      </c>
      <c r="L465" s="11" t="str">
        <f>IF(I465&lt;&gt;"",IF(SUMIF(Planes!BA:BA,'Control de pagos'!A465,Planes!BC:BC)=0,"",SUMIF(Planes!BA:BA,'Control de pagos'!A465,Planes!BC:BC)),"")</f>
        <v/>
      </c>
      <c r="N465" s="66">
        <f t="shared" si="23"/>
        <v>0</v>
      </c>
    </row>
    <row r="466" spans="1:14" ht="15" hidden="1" customHeight="1">
      <c r="A466" s="11" t="str">
        <f t="shared" si="22"/>
        <v xml:space="preserve"> </v>
      </c>
      <c r="J466" s="30" t="str">
        <f t="shared" si="24"/>
        <v/>
      </c>
      <c r="L466" s="11" t="str">
        <f>IF(I466&lt;&gt;"",IF(SUMIF(Planes!BA:BA,'Control de pagos'!A466,Planes!BC:BC)=0,"",SUMIF(Planes!BA:BA,'Control de pagos'!A466,Planes!BC:BC)),"")</f>
        <v/>
      </c>
      <c r="N466" s="66">
        <f t="shared" si="23"/>
        <v>0</v>
      </c>
    </row>
    <row r="467" spans="1:14" ht="15" hidden="1" customHeight="1">
      <c r="A467" s="11" t="str">
        <f t="shared" si="22"/>
        <v xml:space="preserve"> </v>
      </c>
      <c r="J467" s="30" t="str">
        <f t="shared" si="24"/>
        <v/>
      </c>
      <c r="L467" s="11" t="str">
        <f>IF(I467&lt;&gt;"",IF(SUMIF(Planes!BA:BA,'Control de pagos'!A467,Planes!BC:BC)=0,"",SUMIF(Planes!BA:BA,'Control de pagos'!A467,Planes!BC:BC)),"")</f>
        <v/>
      </c>
      <c r="N467" s="66">
        <f t="shared" si="23"/>
        <v>0</v>
      </c>
    </row>
    <row r="468" spans="1:14" ht="15" hidden="1" customHeight="1">
      <c r="A468" s="11" t="str">
        <f t="shared" si="22"/>
        <v xml:space="preserve"> </v>
      </c>
      <c r="J468" s="30" t="str">
        <f t="shared" si="24"/>
        <v/>
      </c>
      <c r="L468" s="11" t="str">
        <f>IF(I468&lt;&gt;"",IF(SUMIF(Planes!BA:BA,'Control de pagos'!A468,Planes!BC:BC)=0,"",SUMIF(Planes!BA:BA,'Control de pagos'!A468,Planes!BC:BC)),"")</f>
        <v/>
      </c>
      <c r="N468" s="66">
        <f t="shared" si="23"/>
        <v>0</v>
      </c>
    </row>
    <row r="469" spans="1:14" ht="15" hidden="1" customHeight="1">
      <c r="A469" s="11" t="str">
        <f t="shared" si="22"/>
        <v xml:space="preserve"> </v>
      </c>
      <c r="J469" s="30" t="str">
        <f t="shared" si="24"/>
        <v/>
      </c>
      <c r="L469" s="11" t="str">
        <f>IF(I469&lt;&gt;"",IF(SUMIF(Planes!BA:BA,'Control de pagos'!A469,Planes!BC:BC)=0,"",SUMIF(Planes!BA:BA,'Control de pagos'!A469,Planes!BC:BC)),"")</f>
        <v/>
      </c>
      <c r="N469" s="66">
        <f t="shared" si="23"/>
        <v>0</v>
      </c>
    </row>
    <row r="470" spans="1:14" ht="15" hidden="1" customHeight="1">
      <c r="A470" s="11" t="str">
        <f t="shared" si="22"/>
        <v xml:space="preserve"> </v>
      </c>
      <c r="J470" s="30" t="str">
        <f t="shared" si="24"/>
        <v/>
      </c>
      <c r="L470" s="11" t="str">
        <f>IF(I470&lt;&gt;"",IF(SUMIF(Planes!BA:BA,'Control de pagos'!A470,Planes!BC:BC)=0,"",SUMIF(Planes!BA:BA,'Control de pagos'!A470,Planes!BC:BC)),"")</f>
        <v/>
      </c>
      <c r="N470" s="66">
        <f t="shared" si="23"/>
        <v>0</v>
      </c>
    </row>
    <row r="471" spans="1:14" ht="15" hidden="1" customHeight="1">
      <c r="A471" s="11" t="str">
        <f t="shared" si="22"/>
        <v xml:space="preserve"> </v>
      </c>
      <c r="J471" s="30" t="str">
        <f t="shared" si="24"/>
        <v/>
      </c>
      <c r="L471" s="11" t="str">
        <f>IF(I471&lt;&gt;"",IF(SUMIF(Planes!BA:BA,'Control de pagos'!A471,Planes!BC:BC)=0,"",SUMIF(Planes!BA:BA,'Control de pagos'!A471,Planes!BC:BC)),"")</f>
        <v/>
      </c>
      <c r="N471" s="66">
        <f t="shared" si="23"/>
        <v>0</v>
      </c>
    </row>
    <row r="472" spans="1:14" ht="15" hidden="1" customHeight="1">
      <c r="A472" s="11" t="str">
        <f t="shared" si="22"/>
        <v xml:space="preserve"> </v>
      </c>
      <c r="J472" s="30" t="str">
        <f t="shared" si="24"/>
        <v/>
      </c>
      <c r="L472" s="11" t="str">
        <f>IF(I472&lt;&gt;"",IF(SUMIF(Planes!BA:BA,'Control de pagos'!A472,Planes!BC:BC)=0,"",SUMIF(Planes!BA:BA,'Control de pagos'!A472,Planes!BC:BC)),"")</f>
        <v/>
      </c>
      <c r="N472" s="66">
        <f t="shared" si="23"/>
        <v>0</v>
      </c>
    </row>
    <row r="473" spans="1:14" ht="15" hidden="1" customHeight="1">
      <c r="A473" s="11" t="str">
        <f t="shared" si="22"/>
        <v xml:space="preserve"> </v>
      </c>
      <c r="J473" s="30" t="str">
        <f t="shared" si="24"/>
        <v/>
      </c>
      <c r="L473" s="11" t="str">
        <f>IF(I473&lt;&gt;"",IF(SUMIF(Planes!BA:BA,'Control de pagos'!A473,Planes!BC:BC)=0,"",SUMIF(Planes!BA:BA,'Control de pagos'!A473,Planes!BC:BC)),"")</f>
        <v/>
      </c>
      <c r="N473" s="66">
        <f t="shared" si="23"/>
        <v>0</v>
      </c>
    </row>
    <row r="474" spans="1:14" ht="15" hidden="1" customHeight="1">
      <c r="A474" s="11" t="str">
        <f t="shared" si="22"/>
        <v xml:space="preserve"> </v>
      </c>
      <c r="J474" s="30" t="str">
        <f t="shared" si="24"/>
        <v/>
      </c>
      <c r="L474" s="11" t="str">
        <f>IF(I474&lt;&gt;"",IF(SUMIF(Planes!BA:BA,'Control de pagos'!A474,Planes!BC:BC)=0,"",SUMIF(Planes!BA:BA,'Control de pagos'!A474,Planes!BC:BC)),"")</f>
        <v/>
      </c>
      <c r="N474" s="66">
        <f t="shared" si="23"/>
        <v>0</v>
      </c>
    </row>
    <row r="475" spans="1:14" ht="15" hidden="1" customHeight="1">
      <c r="A475" s="11" t="str">
        <f t="shared" si="22"/>
        <v xml:space="preserve"> </v>
      </c>
      <c r="J475" s="30" t="str">
        <f t="shared" si="24"/>
        <v/>
      </c>
      <c r="L475" s="11" t="str">
        <f>IF(I475&lt;&gt;"",IF(SUMIF(Planes!BA:BA,'Control de pagos'!A475,Planes!BC:BC)=0,"",SUMIF(Planes!BA:BA,'Control de pagos'!A475,Planes!BC:BC)),"")</f>
        <v/>
      </c>
      <c r="N475" s="66">
        <f t="shared" si="23"/>
        <v>0</v>
      </c>
    </row>
    <row r="476" spans="1:14" ht="15" hidden="1" customHeight="1">
      <c r="A476" s="11" t="str">
        <f t="shared" si="22"/>
        <v xml:space="preserve"> 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6">
        <f t="shared" si="23"/>
        <v>0</v>
      </c>
    </row>
    <row r="477" spans="1:14" ht="15" hidden="1" customHeight="1">
      <c r="A477" s="11" t="str">
        <f t="shared" si="22"/>
        <v xml:space="preserve"> </v>
      </c>
      <c r="J477" s="30" t="str">
        <f t="shared" si="24"/>
        <v/>
      </c>
      <c r="L477" s="11" t="str">
        <f>IF(I477&lt;&gt;"",IF(SUMIF(Planes!BA:BA,'Control de pagos'!A477,Planes!BC:BC)=0,"",SUMIF(Planes!BA:BA,'Control de pagos'!A477,Planes!BC:BC)),"")</f>
        <v/>
      </c>
      <c r="N477" s="66">
        <f t="shared" si="23"/>
        <v>0</v>
      </c>
    </row>
    <row r="478" spans="1:14" ht="15" hidden="1" customHeight="1">
      <c r="A478" s="11" t="str">
        <f t="shared" si="22"/>
        <v xml:space="preserve"> </v>
      </c>
      <c r="J478" s="30" t="str">
        <f t="shared" si="24"/>
        <v/>
      </c>
      <c r="L478" s="11" t="str">
        <f>IF(I478&lt;&gt;"",IF(SUMIF(Planes!BA:BA,'Control de pagos'!A478,Planes!BC:BC)=0,"",SUMIF(Planes!BA:BA,'Control de pagos'!A478,Planes!BC:BC)),"")</f>
        <v/>
      </c>
      <c r="N478" s="66">
        <f t="shared" si="23"/>
        <v>0</v>
      </c>
    </row>
    <row r="479" spans="1:14" ht="15" hidden="1" customHeight="1">
      <c r="A479" s="11" t="str">
        <f t="shared" si="22"/>
        <v xml:space="preserve"> </v>
      </c>
      <c r="J479" s="30" t="str">
        <f t="shared" si="24"/>
        <v/>
      </c>
      <c r="L479" s="11" t="str">
        <f>IF(I479&lt;&gt;"",IF(SUMIF(Planes!BA:BA,'Control de pagos'!A479,Planes!BC:BC)=0,"",SUMIF(Planes!BA:BA,'Control de pagos'!A479,Planes!BC:BC)),"")</f>
        <v/>
      </c>
      <c r="N479" s="66">
        <f t="shared" si="23"/>
        <v>0</v>
      </c>
    </row>
    <row r="480" spans="1:14" ht="15" hidden="1" customHeight="1">
      <c r="A480" s="11" t="str">
        <f t="shared" si="22"/>
        <v xml:space="preserve"> </v>
      </c>
      <c r="J480" s="30" t="str">
        <f t="shared" si="24"/>
        <v/>
      </c>
      <c r="L480" s="11" t="str">
        <f>IF(I480&lt;&gt;"",IF(SUMIF(Planes!BA:BA,'Control de pagos'!A480,Planes!BC:BC)=0,"",SUMIF(Planes!BA:BA,'Control de pagos'!A480,Planes!BC:BC)),"")</f>
        <v/>
      </c>
      <c r="N480" s="66">
        <f t="shared" si="23"/>
        <v>0</v>
      </c>
    </row>
    <row r="481" spans="1:14" ht="15" hidden="1" customHeight="1">
      <c r="A481" s="11" t="str">
        <f t="shared" si="22"/>
        <v xml:space="preserve"> </v>
      </c>
      <c r="J481" s="30" t="str">
        <f t="shared" si="24"/>
        <v/>
      </c>
      <c r="L481" s="11" t="str">
        <f>IF(I481&lt;&gt;"",IF(SUMIF(Planes!BA:BA,'Control de pagos'!A481,Planes!BC:BC)=0,"",SUMIF(Planes!BA:BA,'Control de pagos'!A481,Planes!BC:BC)),"")</f>
        <v/>
      </c>
      <c r="N481" s="66">
        <f t="shared" si="23"/>
        <v>0</v>
      </c>
    </row>
    <row r="482" spans="1:14" ht="15" hidden="1" customHeight="1">
      <c r="A482" s="11" t="str">
        <f t="shared" si="22"/>
        <v xml:space="preserve"> </v>
      </c>
      <c r="J482" s="30" t="str">
        <f t="shared" si="24"/>
        <v/>
      </c>
      <c r="L482" s="11" t="str">
        <f>IF(I482&lt;&gt;"",IF(SUMIF(Planes!BA:BA,'Control de pagos'!A482,Planes!BC:BC)=0,"",SUMIF(Planes!BA:BA,'Control de pagos'!A482,Planes!BC:BC)),"")</f>
        <v/>
      </c>
      <c r="N482" s="66">
        <f t="shared" si="23"/>
        <v>0</v>
      </c>
    </row>
    <row r="483" spans="1:14" ht="15" hidden="1" customHeight="1">
      <c r="A483" s="11" t="str">
        <f t="shared" si="22"/>
        <v xml:space="preserve"> </v>
      </c>
      <c r="J483" s="30" t="str">
        <f t="shared" si="24"/>
        <v/>
      </c>
      <c r="L483" s="11" t="str">
        <f>IF(I483&lt;&gt;"",IF(SUMIF(Planes!BA:BA,'Control de pagos'!A483,Planes!BC:BC)=0,"",SUMIF(Planes!BA:BA,'Control de pagos'!A483,Planes!BC:BC)),"")</f>
        <v/>
      </c>
      <c r="N483" s="66">
        <f t="shared" si="23"/>
        <v>0</v>
      </c>
    </row>
    <row r="484" spans="1:14" ht="15" hidden="1" customHeight="1">
      <c r="A484" s="11" t="str">
        <f t="shared" si="22"/>
        <v xml:space="preserve"> </v>
      </c>
      <c r="J484" s="30" t="str">
        <f t="shared" si="24"/>
        <v/>
      </c>
      <c r="L484" s="11" t="str">
        <f>IF(I484&lt;&gt;"",IF(SUMIF(Planes!BA:BA,'Control de pagos'!A484,Planes!BC:BC)=0,"",SUMIF(Planes!BA:BA,'Control de pagos'!A484,Planes!BC:BC)),"")</f>
        <v/>
      </c>
      <c r="N484" s="66">
        <f t="shared" si="23"/>
        <v>0</v>
      </c>
    </row>
    <row r="485" spans="1:14" ht="15" hidden="1" customHeight="1">
      <c r="A485" s="11" t="str">
        <f t="shared" si="22"/>
        <v xml:space="preserve"> </v>
      </c>
      <c r="J485" s="30" t="str">
        <f t="shared" si="24"/>
        <v/>
      </c>
      <c r="L485" s="11" t="str">
        <f>IF(I485&lt;&gt;"",IF(SUMIF(Planes!BA:BA,'Control de pagos'!A485,Planes!BC:BC)=0,"",SUMIF(Planes!BA:BA,'Control de pagos'!A485,Planes!BC:BC)),"")</f>
        <v/>
      </c>
      <c r="N485" s="66">
        <f t="shared" si="23"/>
        <v>0</v>
      </c>
    </row>
    <row r="486" spans="1:14" ht="15" hidden="1" customHeight="1">
      <c r="A486" s="11" t="str">
        <f t="shared" si="22"/>
        <v xml:space="preserve"> </v>
      </c>
      <c r="J486" s="30" t="str">
        <f t="shared" si="24"/>
        <v/>
      </c>
      <c r="L486" s="11" t="str">
        <f>IF(I486&lt;&gt;"",IF(SUMIF(Planes!BA:BA,'Control de pagos'!A486,Planes!BC:BC)=0,"",SUMIF(Planes!BA:BA,'Control de pagos'!A486,Planes!BC:BC)),"")</f>
        <v/>
      </c>
      <c r="N486" s="66">
        <f t="shared" si="23"/>
        <v>0</v>
      </c>
    </row>
    <row r="487" spans="1:14" ht="15" hidden="1" customHeight="1">
      <c r="A487" s="11" t="str">
        <f t="shared" si="22"/>
        <v xml:space="preserve"> </v>
      </c>
      <c r="J487" s="30" t="str">
        <f t="shared" si="24"/>
        <v/>
      </c>
      <c r="L487" s="11" t="str">
        <f>IF(I487&lt;&gt;"",IF(SUMIF(Planes!BA:BA,'Control de pagos'!A487,Planes!BC:BC)=0,"",SUMIF(Planes!BA:BA,'Control de pagos'!A487,Planes!BC:BC)),"")</f>
        <v/>
      </c>
      <c r="N487" s="66">
        <f t="shared" si="23"/>
        <v>0</v>
      </c>
    </row>
    <row r="488" spans="1:14" ht="15" hidden="1" customHeight="1">
      <c r="A488" s="11" t="str">
        <f t="shared" si="22"/>
        <v xml:space="preserve"> </v>
      </c>
      <c r="J488" s="30" t="str">
        <f t="shared" si="24"/>
        <v/>
      </c>
      <c r="L488" s="11" t="str">
        <f>IF(I488&lt;&gt;"",IF(SUMIF(Planes!BA:BA,'Control de pagos'!A488,Planes!BC:BC)=0,"",SUMIF(Planes!BA:BA,'Control de pagos'!A488,Planes!BC:BC)),"")</f>
        <v/>
      </c>
      <c r="N488" s="66">
        <f t="shared" si="23"/>
        <v>0</v>
      </c>
    </row>
    <row r="489" spans="1:14" ht="15" hidden="1" customHeight="1">
      <c r="A489" s="11" t="str">
        <f t="shared" si="22"/>
        <v xml:space="preserve"> </v>
      </c>
      <c r="J489" s="30" t="str">
        <f t="shared" si="24"/>
        <v/>
      </c>
      <c r="L489" s="11" t="str">
        <f>IF(I489&lt;&gt;"",IF(SUMIF(Planes!BA:BA,'Control de pagos'!A489,Planes!BC:BC)=0,"",SUMIF(Planes!BA:BA,'Control de pagos'!A489,Planes!BC:BC)),"")</f>
        <v/>
      </c>
      <c r="N489" s="66">
        <f t="shared" si="23"/>
        <v>0</v>
      </c>
    </row>
    <row r="490" spans="1:14" ht="15" hidden="1" customHeight="1">
      <c r="A490" s="11" t="str">
        <f t="shared" ref="A490:A553" si="25">B490&amp;" "&amp;IF(C490="",C489,C490)</f>
        <v xml:space="preserve"> </v>
      </c>
      <c r="J490" s="30" t="str">
        <f t="shared" si="24"/>
        <v/>
      </c>
      <c r="L490" s="11" t="str">
        <f>IF(I490&lt;&gt;"",IF(SUMIF(Planes!BA:BA,'Control de pagos'!A490,Planes!BC:BC)=0,"",SUMIF(Planes!BA:BA,'Control de pagos'!A490,Planes!BC:BC)),"")</f>
        <v/>
      </c>
      <c r="N490" s="66">
        <f t="shared" si="23"/>
        <v>0</v>
      </c>
    </row>
    <row r="491" spans="1:14" ht="15" hidden="1" customHeight="1">
      <c r="A491" s="11" t="str">
        <f t="shared" si="25"/>
        <v xml:space="preserve"> </v>
      </c>
      <c r="J491" s="30" t="str">
        <f t="shared" si="24"/>
        <v/>
      </c>
      <c r="L491" s="11" t="str">
        <f>IF(I491&lt;&gt;"",IF(SUMIF(Planes!BA:BA,'Control de pagos'!A491,Planes!BC:BC)=0,"",SUMIF(Planes!BA:BA,'Control de pagos'!A491,Planes!BC:BC)),"")</f>
        <v/>
      </c>
      <c r="N491" s="66">
        <f t="shared" si="23"/>
        <v>0</v>
      </c>
    </row>
    <row r="492" spans="1:14" ht="15" hidden="1" customHeight="1">
      <c r="A492" s="11" t="str">
        <f t="shared" si="25"/>
        <v xml:space="preserve"> </v>
      </c>
      <c r="J492" s="30" t="str">
        <f t="shared" si="24"/>
        <v/>
      </c>
      <c r="L492" s="11" t="str">
        <f>IF(I492&lt;&gt;"",IF(SUMIF(Planes!BA:BA,'Control de pagos'!A492,Planes!BC:BC)=0,"",SUMIF(Planes!BA:BA,'Control de pagos'!A492,Planes!BC:BC)),"")</f>
        <v/>
      </c>
      <c r="N492" s="66">
        <f t="shared" si="23"/>
        <v>0</v>
      </c>
    </row>
    <row r="493" spans="1:14" ht="15" hidden="1" customHeight="1">
      <c r="A493" s="11" t="str">
        <f t="shared" si="25"/>
        <v xml:space="preserve"> </v>
      </c>
      <c r="J493" s="30" t="str">
        <f t="shared" si="24"/>
        <v/>
      </c>
      <c r="L493" s="11" t="str">
        <f>IF(I493&lt;&gt;"",IF(SUMIF(Planes!BA:BA,'Control de pagos'!A493,Planes!BC:BC)=0,"",SUMIF(Planes!BA:BA,'Control de pagos'!A493,Planes!BC:BC)),"")</f>
        <v/>
      </c>
      <c r="N493" s="66">
        <f t="shared" si="23"/>
        <v>0</v>
      </c>
    </row>
    <row r="494" spans="1:14" ht="15" hidden="1" customHeight="1">
      <c r="A494" s="11" t="str">
        <f t="shared" si="25"/>
        <v xml:space="preserve"> </v>
      </c>
      <c r="J494" s="30" t="str">
        <f t="shared" si="24"/>
        <v/>
      </c>
      <c r="L494" s="11" t="str">
        <f>IF(I494&lt;&gt;"",IF(SUMIF(Planes!BA:BA,'Control de pagos'!A494,Planes!BC:BC)=0,"",SUMIF(Planes!BA:BA,'Control de pagos'!A494,Planes!BC:BC)),"")</f>
        <v/>
      </c>
      <c r="N494" s="66">
        <f t="shared" si="23"/>
        <v>0</v>
      </c>
    </row>
    <row r="495" spans="1:14" ht="15" hidden="1" customHeight="1">
      <c r="A495" s="11" t="str">
        <f t="shared" si="25"/>
        <v xml:space="preserve"> </v>
      </c>
      <c r="J495" s="30" t="str">
        <f t="shared" si="24"/>
        <v/>
      </c>
      <c r="L495" s="11" t="str">
        <f>IF(I495&lt;&gt;"",IF(SUMIF(Planes!BA:BA,'Control de pagos'!A495,Planes!BC:BC)=0,"",SUMIF(Planes!BA:BA,'Control de pagos'!A495,Planes!BC:BC)),"")</f>
        <v/>
      </c>
      <c r="N495" s="66">
        <f t="shared" si="23"/>
        <v>0</v>
      </c>
    </row>
    <row r="496" spans="1:14" ht="15" hidden="1" customHeight="1">
      <c r="A496" s="11" t="str">
        <f t="shared" si="25"/>
        <v xml:space="preserve"> </v>
      </c>
      <c r="J496" s="30" t="str">
        <f t="shared" si="24"/>
        <v/>
      </c>
      <c r="L496" s="11" t="str">
        <f>IF(I496&lt;&gt;"",IF(SUMIF(Planes!BA:BA,'Control de pagos'!A496,Planes!BC:BC)=0,"",SUMIF(Planes!BA:BA,'Control de pagos'!A496,Planes!BC:BC)),"")</f>
        <v/>
      </c>
      <c r="N496" s="66">
        <f t="shared" si="23"/>
        <v>0</v>
      </c>
    </row>
    <row r="497" spans="1:14" ht="15" hidden="1" customHeight="1">
      <c r="A497" s="11" t="str">
        <f t="shared" si="25"/>
        <v xml:space="preserve"> </v>
      </c>
      <c r="J497" s="30" t="str">
        <f t="shared" si="24"/>
        <v/>
      </c>
      <c r="L497" s="11" t="str">
        <f>IF(I497&lt;&gt;"",IF(SUMIF(Planes!BA:BA,'Control de pagos'!A497,Planes!BC:BC)=0,"",SUMIF(Planes!BA:BA,'Control de pagos'!A497,Planes!BC:BC)),"")</f>
        <v/>
      </c>
      <c r="N497" s="66">
        <f t="shared" si="23"/>
        <v>0</v>
      </c>
    </row>
    <row r="498" spans="1:14" ht="15" hidden="1" customHeight="1">
      <c r="A498" s="11" t="str">
        <f t="shared" si="25"/>
        <v xml:space="preserve"> </v>
      </c>
      <c r="J498" s="30" t="str">
        <f t="shared" si="24"/>
        <v/>
      </c>
      <c r="L498" s="11" t="str">
        <f>IF(I498&lt;&gt;"",IF(SUMIF(Planes!BA:BA,'Control de pagos'!A498,Planes!BC:BC)=0,"",SUMIF(Planes!BA:BA,'Control de pagos'!A498,Planes!BC:BC)),"")</f>
        <v/>
      </c>
      <c r="N498" s="66">
        <f t="shared" si="23"/>
        <v>0</v>
      </c>
    </row>
    <row r="499" spans="1:14" ht="15" hidden="1" customHeight="1">
      <c r="A499" s="11" t="str">
        <f t="shared" si="25"/>
        <v xml:space="preserve"> </v>
      </c>
      <c r="J499" s="30" t="str">
        <f t="shared" si="24"/>
        <v/>
      </c>
      <c r="L499" s="11" t="str">
        <f>IF(I499&lt;&gt;"",IF(SUMIF(Planes!BA:BA,'Control de pagos'!A499,Planes!BC:BC)=0,"",SUMIF(Planes!BA:BA,'Control de pagos'!A499,Planes!BC:BC)),"")</f>
        <v/>
      </c>
      <c r="N499" s="66">
        <f t="shared" si="23"/>
        <v>0</v>
      </c>
    </row>
    <row r="500" spans="1:14" ht="15" hidden="1" customHeight="1">
      <c r="A500" s="11" t="str">
        <f t="shared" si="25"/>
        <v xml:space="preserve"> </v>
      </c>
      <c r="J500" s="30" t="str">
        <f t="shared" si="24"/>
        <v/>
      </c>
      <c r="L500" s="11" t="str">
        <f>IF(I500&lt;&gt;"",IF(SUMIF(Planes!BA:BA,'Control de pagos'!A500,Planes!BC:BC)=0,"",SUMIF(Planes!BA:BA,'Control de pagos'!A500,Planes!BC:BC)),"")</f>
        <v/>
      </c>
      <c r="N500" s="66">
        <f t="shared" si="23"/>
        <v>0</v>
      </c>
    </row>
    <row r="501" spans="1:14" ht="15" hidden="1" customHeight="1">
      <c r="A501" s="11" t="str">
        <f t="shared" si="25"/>
        <v xml:space="preserve"> </v>
      </c>
      <c r="J501" s="30" t="str">
        <f t="shared" si="24"/>
        <v/>
      </c>
      <c r="L501" s="11" t="str">
        <f>IF(I501&lt;&gt;"",IF(SUMIF(Planes!BA:BA,'Control de pagos'!A501,Planes!BC:BC)=0,"",SUMIF(Planes!BA:BA,'Control de pagos'!A501,Planes!BC:BC)),"")</f>
        <v/>
      </c>
      <c r="N501" s="66">
        <f t="shared" si="23"/>
        <v>0</v>
      </c>
    </row>
    <row r="502" spans="1:14" ht="15" hidden="1" customHeight="1">
      <c r="A502" s="11" t="str">
        <f t="shared" si="25"/>
        <v xml:space="preserve"> </v>
      </c>
      <c r="J502" s="30" t="str">
        <f t="shared" si="24"/>
        <v/>
      </c>
      <c r="L502" s="11" t="str">
        <f>IF(I502&lt;&gt;"",IF(SUMIF(Planes!BA:BA,'Control de pagos'!A502,Planes!BC:BC)=0,"",SUMIF(Planes!BA:BA,'Control de pagos'!A502,Planes!BC:BC)),"")</f>
        <v/>
      </c>
      <c r="N502" s="66">
        <f t="shared" si="23"/>
        <v>0</v>
      </c>
    </row>
    <row r="503" spans="1:14" ht="15" hidden="1" customHeight="1">
      <c r="A503" s="11" t="str">
        <f t="shared" si="25"/>
        <v xml:space="preserve"> </v>
      </c>
      <c r="J503" s="30" t="str">
        <f t="shared" si="24"/>
        <v/>
      </c>
      <c r="L503" s="11" t="str">
        <f>IF(I503&lt;&gt;"",IF(SUMIF(Planes!BA:BA,'Control de pagos'!A503,Planes!BC:BC)=0,"",SUMIF(Planes!BA:BA,'Control de pagos'!A503,Planes!BC:BC)),"")</f>
        <v/>
      </c>
      <c r="N503" s="66">
        <f t="shared" si="23"/>
        <v>0</v>
      </c>
    </row>
    <row r="504" spans="1:14" ht="15" hidden="1" customHeight="1">
      <c r="A504" s="11" t="str">
        <f t="shared" si="25"/>
        <v xml:space="preserve"> </v>
      </c>
      <c r="J504" s="30" t="str">
        <f t="shared" si="24"/>
        <v/>
      </c>
      <c r="L504" s="11" t="str">
        <f>IF(I504&lt;&gt;"",IF(SUMIF(Planes!BA:BA,'Control de pagos'!A504,Planes!BC:BC)=0,"",SUMIF(Planes!BA:BA,'Control de pagos'!A504,Planes!BC:BC)),"")</f>
        <v/>
      </c>
      <c r="N504" s="66">
        <f t="shared" si="23"/>
        <v>0</v>
      </c>
    </row>
    <row r="505" spans="1:14" ht="15" hidden="1" customHeight="1">
      <c r="A505" s="11" t="str">
        <f t="shared" si="25"/>
        <v xml:space="preserve"> </v>
      </c>
      <c r="J505" s="30" t="str">
        <f t="shared" si="24"/>
        <v/>
      </c>
      <c r="L505" s="11" t="str">
        <f>IF(I505&lt;&gt;"",IF(SUMIF(Planes!BA:BA,'Control de pagos'!A505,Planes!BC:BC)=0,"",SUMIF(Planes!BA:BA,'Control de pagos'!A505,Planes!BC:BC)),"")</f>
        <v/>
      </c>
      <c r="N505" s="66">
        <f t="shared" si="23"/>
        <v>0</v>
      </c>
    </row>
    <row r="506" spans="1:14" ht="15" hidden="1" customHeight="1">
      <c r="A506" s="11" t="str">
        <f t="shared" si="25"/>
        <v xml:space="preserve"> </v>
      </c>
      <c r="J506" s="30" t="str">
        <f t="shared" si="24"/>
        <v/>
      </c>
      <c r="L506" s="11" t="str">
        <f>IF(I506&lt;&gt;"",IF(SUMIF(Planes!BA:BA,'Control de pagos'!A506,Planes!BC:BC)=0,"",SUMIF(Planes!BA:BA,'Control de pagos'!A506,Planes!BC:BC)),"")</f>
        <v/>
      </c>
      <c r="N506" s="66">
        <f t="shared" si="23"/>
        <v>0</v>
      </c>
    </row>
    <row r="507" spans="1:14" ht="15" hidden="1" customHeight="1">
      <c r="A507" s="11" t="str">
        <f t="shared" si="25"/>
        <v xml:space="preserve"> </v>
      </c>
      <c r="J507" s="30" t="str">
        <f t="shared" si="24"/>
        <v/>
      </c>
      <c r="L507" s="11" t="str">
        <f>IF(I507&lt;&gt;"",IF(SUMIF(Planes!BA:BA,'Control de pagos'!A507,Planes!BC:BC)=0,"",SUMIF(Planes!BA:BA,'Control de pagos'!A507,Planes!BC:BC)),"")</f>
        <v/>
      </c>
      <c r="N507" s="66">
        <f t="shared" si="23"/>
        <v>0</v>
      </c>
    </row>
    <row r="508" spans="1:14" ht="15" hidden="1" customHeight="1">
      <c r="A508" s="11" t="str">
        <f t="shared" si="25"/>
        <v xml:space="preserve"> </v>
      </c>
      <c r="J508" s="30" t="str">
        <f t="shared" si="24"/>
        <v/>
      </c>
      <c r="L508" s="11" t="str">
        <f>IF(I508&lt;&gt;"",IF(SUMIF(Planes!BA:BA,'Control de pagos'!A508,Planes!BC:BC)=0,"",SUMIF(Planes!BA:BA,'Control de pagos'!A508,Planes!BC:BC)),"")</f>
        <v/>
      </c>
      <c r="N508" s="66">
        <f t="shared" si="23"/>
        <v>0</v>
      </c>
    </row>
    <row r="509" spans="1:14" ht="15" hidden="1" customHeight="1">
      <c r="A509" s="11" t="str">
        <f t="shared" si="25"/>
        <v xml:space="preserve"> </v>
      </c>
      <c r="J509" s="30" t="str">
        <f t="shared" si="24"/>
        <v/>
      </c>
      <c r="L509" s="11" t="str">
        <f>IF(I509&lt;&gt;"",IF(SUMIF(Planes!BA:BA,'Control de pagos'!A509,Planes!BC:BC)=0,"",SUMIF(Planes!BA:BA,'Control de pagos'!A509,Planes!BC:BC)),"")</f>
        <v/>
      </c>
      <c r="N509" s="66">
        <f t="shared" si="23"/>
        <v>0</v>
      </c>
    </row>
    <row r="510" spans="1:14" ht="15" hidden="1" customHeight="1">
      <c r="A510" s="11" t="str">
        <f t="shared" si="25"/>
        <v xml:space="preserve"> </v>
      </c>
      <c r="J510" s="30" t="str">
        <f t="shared" si="24"/>
        <v/>
      </c>
      <c r="L510" s="11" t="str">
        <f>IF(I510&lt;&gt;"",IF(SUMIF(Planes!BA:BA,'Control de pagos'!A510,Planes!BC:BC)=0,"",SUMIF(Planes!BA:BA,'Control de pagos'!A510,Planes!BC:BC)),"")</f>
        <v/>
      </c>
      <c r="N510" s="66">
        <f t="shared" si="23"/>
        <v>0</v>
      </c>
    </row>
    <row r="511" spans="1:14" ht="15" hidden="1" customHeight="1">
      <c r="A511" s="11" t="str">
        <f t="shared" si="25"/>
        <v xml:space="preserve"> </v>
      </c>
      <c r="J511" s="30" t="str">
        <f t="shared" si="24"/>
        <v/>
      </c>
      <c r="L511" s="11" t="str">
        <f>IF(I511&lt;&gt;"",IF(SUMIF(Planes!BA:BA,'Control de pagos'!A511,Planes!BC:BC)=0,"",SUMIF(Planes!BA:BA,'Control de pagos'!A511,Planes!BC:BC)),"")</f>
        <v/>
      </c>
      <c r="N511" s="66">
        <f t="shared" si="23"/>
        <v>0</v>
      </c>
    </row>
    <row r="512" spans="1:14" ht="15" hidden="1" customHeight="1">
      <c r="A512" s="11" t="str">
        <f t="shared" si="25"/>
        <v xml:space="preserve"> </v>
      </c>
      <c r="J512" s="30" t="str">
        <f t="shared" si="24"/>
        <v/>
      </c>
      <c r="L512" s="11" t="str">
        <f>IF(I512&lt;&gt;"",IF(SUMIF(Planes!BA:BA,'Control de pagos'!A512,Planes!BC:BC)=0,"",SUMIF(Planes!BA:BA,'Control de pagos'!A512,Planes!BC:BC)),"")</f>
        <v/>
      </c>
      <c r="N512" s="66">
        <f t="shared" si="23"/>
        <v>0</v>
      </c>
    </row>
    <row r="513" spans="1:14" ht="15" hidden="1" customHeight="1">
      <c r="A513" s="11" t="str">
        <f t="shared" si="25"/>
        <v xml:space="preserve"> </v>
      </c>
      <c r="J513" s="30" t="str">
        <f t="shared" si="24"/>
        <v/>
      </c>
      <c r="L513" s="11" t="str">
        <f>IF(I513&lt;&gt;"",IF(SUMIF(Planes!BA:BA,'Control de pagos'!A513,Planes!BC:BC)=0,"",SUMIF(Planes!BA:BA,'Control de pagos'!A513,Planes!BC:BC)),"")</f>
        <v/>
      </c>
      <c r="N513" s="66">
        <f t="shared" si="23"/>
        <v>0</v>
      </c>
    </row>
    <row r="514" spans="1:14" ht="15" hidden="1" customHeight="1">
      <c r="A514" s="11" t="str">
        <f t="shared" si="25"/>
        <v xml:space="preserve"> </v>
      </c>
      <c r="J514" s="30" t="str">
        <f t="shared" si="24"/>
        <v/>
      </c>
      <c r="L514" s="11" t="str">
        <f>IF(I514&lt;&gt;"",IF(SUMIF(Planes!BA:BA,'Control de pagos'!A514,Planes!BC:BC)=0,"",SUMIF(Planes!BA:BA,'Control de pagos'!A514,Planes!BC:BC)),"")</f>
        <v/>
      </c>
      <c r="N514" s="66">
        <f t="shared" si="23"/>
        <v>0</v>
      </c>
    </row>
    <row r="515" spans="1:14" ht="15" hidden="1" customHeight="1">
      <c r="A515" s="11" t="str">
        <f t="shared" si="25"/>
        <v xml:space="preserve"> </v>
      </c>
      <c r="J515" s="30" t="str">
        <f t="shared" si="24"/>
        <v/>
      </c>
      <c r="L515" s="11" t="str">
        <f>IF(I515&lt;&gt;"",IF(SUMIF(Planes!BA:BA,'Control de pagos'!A515,Planes!BC:BC)=0,"",SUMIF(Planes!BA:BA,'Control de pagos'!A515,Planes!BC:BC)),"")</f>
        <v/>
      </c>
      <c r="N515" s="66">
        <f t="shared" si="23"/>
        <v>0</v>
      </c>
    </row>
    <row r="516" spans="1:14" ht="15" hidden="1" customHeight="1">
      <c r="A516" s="11" t="str">
        <f t="shared" si="25"/>
        <v xml:space="preserve"> </v>
      </c>
      <c r="J516" s="30" t="str">
        <f t="shared" si="24"/>
        <v/>
      </c>
      <c r="L516" s="11" t="str">
        <f>IF(I516&lt;&gt;"",IF(SUMIF(Planes!BA:BA,'Control de pagos'!A516,Planes!BC:BC)=0,"",SUMIF(Planes!BA:BA,'Control de pagos'!A516,Planes!BC:BC)),"")</f>
        <v/>
      </c>
      <c r="N516" s="66">
        <f t="shared" ref="N516:N579" si="26">IF(D516=0,D515,D516)</f>
        <v>0</v>
      </c>
    </row>
    <row r="517" spans="1:14" ht="15" hidden="1" customHeight="1">
      <c r="A517" s="11" t="str">
        <f t="shared" si="25"/>
        <v xml:space="preserve"> </v>
      </c>
      <c r="J517" s="30" t="str">
        <f t="shared" si="24"/>
        <v/>
      </c>
      <c r="L517" s="11" t="str">
        <f>IF(I517&lt;&gt;"",IF(SUMIF(Planes!BA:BA,'Control de pagos'!A517,Planes!BC:BC)=0,"",SUMIF(Planes!BA:BA,'Control de pagos'!A517,Planes!BC:BC)),"")</f>
        <v/>
      </c>
      <c r="N517" s="66">
        <f t="shared" si="26"/>
        <v>0</v>
      </c>
    </row>
    <row r="518" spans="1:14" ht="15" hidden="1" customHeight="1">
      <c r="A518" s="11" t="str">
        <f t="shared" si="25"/>
        <v xml:space="preserve"> </v>
      </c>
      <c r="J518" s="30" t="str">
        <f t="shared" si="24"/>
        <v/>
      </c>
      <c r="L518" s="11" t="str">
        <f>IF(I518&lt;&gt;"",IF(SUMIF(Planes!BA:BA,'Control de pagos'!A518,Planes!BC:BC)=0,"",SUMIF(Planes!BA:BA,'Control de pagos'!A518,Planes!BC:BC)),"")</f>
        <v/>
      </c>
      <c r="N518" s="66">
        <f t="shared" si="26"/>
        <v>0</v>
      </c>
    </row>
    <row r="519" spans="1:14" ht="15" hidden="1" customHeight="1">
      <c r="A519" s="11" t="str">
        <f t="shared" si="25"/>
        <v xml:space="preserve"> </v>
      </c>
      <c r="J519" s="30" t="str">
        <f t="shared" si="24"/>
        <v/>
      </c>
      <c r="L519" s="11" t="str">
        <f>IF(I519&lt;&gt;"",IF(SUMIF(Planes!BA:BA,'Control de pagos'!A519,Planes!BC:BC)=0,"",SUMIF(Planes!BA:BA,'Control de pagos'!A519,Planes!BC:BC)),"")</f>
        <v/>
      </c>
      <c r="N519" s="66">
        <f t="shared" si="26"/>
        <v>0</v>
      </c>
    </row>
    <row r="520" spans="1:14" ht="15" hidden="1" customHeight="1">
      <c r="A520" s="11" t="str">
        <f t="shared" si="25"/>
        <v xml:space="preserve"> </v>
      </c>
      <c r="J520" s="30" t="str">
        <f t="shared" si="24"/>
        <v/>
      </c>
      <c r="L520" s="11" t="str">
        <f>IF(I520&lt;&gt;"",IF(SUMIF(Planes!BA:BA,'Control de pagos'!A520,Planes!BC:BC)=0,"",SUMIF(Planes!BA:BA,'Control de pagos'!A520,Planes!BC:BC)),"")</f>
        <v/>
      </c>
      <c r="N520" s="66">
        <f t="shared" si="26"/>
        <v>0</v>
      </c>
    </row>
    <row r="521" spans="1:14" ht="15" hidden="1" customHeight="1">
      <c r="A521" s="11" t="str">
        <f t="shared" si="25"/>
        <v xml:space="preserve"> </v>
      </c>
      <c r="J521" s="30" t="str">
        <f t="shared" si="24"/>
        <v/>
      </c>
      <c r="L521" s="11" t="str">
        <f>IF(I521&lt;&gt;"",IF(SUMIF(Planes!BA:BA,'Control de pagos'!A521,Planes!BC:BC)=0,"",SUMIF(Planes!BA:BA,'Control de pagos'!A521,Planes!BC:BC)),"")</f>
        <v/>
      </c>
      <c r="N521" s="66">
        <f t="shared" si="26"/>
        <v>0</v>
      </c>
    </row>
    <row r="522" spans="1:14" ht="15" hidden="1" customHeight="1">
      <c r="A522" s="11" t="str">
        <f t="shared" si="25"/>
        <v xml:space="preserve"> </v>
      </c>
      <c r="J522" s="30" t="str">
        <f t="shared" si="24"/>
        <v/>
      </c>
      <c r="L522" s="11" t="str">
        <f>IF(I522&lt;&gt;"",IF(SUMIF(Planes!BA:BA,'Control de pagos'!A522,Planes!BC:BC)=0,"",SUMIF(Planes!BA:BA,'Control de pagos'!A522,Planes!BC:BC)),"")</f>
        <v/>
      </c>
      <c r="N522" s="66">
        <f t="shared" si="26"/>
        <v>0</v>
      </c>
    </row>
    <row r="523" spans="1:14" ht="15" hidden="1" customHeight="1">
      <c r="A523" s="11" t="str">
        <f t="shared" si="25"/>
        <v xml:space="preserve"> </v>
      </c>
      <c r="J523" s="30" t="str">
        <f t="shared" si="24"/>
        <v/>
      </c>
      <c r="L523" s="11" t="str">
        <f>IF(I523&lt;&gt;"",IF(SUMIF(Planes!BA:BA,'Control de pagos'!A523,Planes!BC:BC)=0,"",SUMIF(Planes!BA:BA,'Control de pagos'!A523,Planes!BC:BC)),"")</f>
        <v/>
      </c>
      <c r="N523" s="66">
        <f t="shared" si="26"/>
        <v>0</v>
      </c>
    </row>
    <row r="524" spans="1:14" ht="15" hidden="1" customHeight="1">
      <c r="A524" s="11" t="str">
        <f t="shared" si="25"/>
        <v xml:space="preserve"> </v>
      </c>
      <c r="J524" s="30" t="str">
        <f t="shared" si="24"/>
        <v/>
      </c>
      <c r="L524" s="11" t="str">
        <f>IF(I524&lt;&gt;"",IF(SUMIF(Planes!BA:BA,'Control de pagos'!A524,Planes!BC:BC)=0,"",SUMIF(Planes!BA:BA,'Control de pagos'!A524,Planes!BC:BC)),"")</f>
        <v/>
      </c>
      <c r="N524" s="66">
        <f t="shared" si="26"/>
        <v>0</v>
      </c>
    </row>
    <row r="525" spans="1:14" ht="15" hidden="1" customHeight="1">
      <c r="A525" s="11" t="str">
        <f t="shared" si="25"/>
        <v xml:space="preserve"> </v>
      </c>
      <c r="J525" s="30" t="str">
        <f t="shared" si="24"/>
        <v/>
      </c>
      <c r="L525" s="11" t="str">
        <f>IF(I525&lt;&gt;"",IF(SUMIF(Planes!BA:BA,'Control de pagos'!A525,Planes!BC:BC)=0,"",SUMIF(Planes!BA:BA,'Control de pagos'!A525,Planes!BC:BC)),"")</f>
        <v/>
      </c>
      <c r="N525" s="66">
        <f t="shared" si="26"/>
        <v>0</v>
      </c>
    </row>
    <row r="526" spans="1:14" ht="15" hidden="1" customHeight="1">
      <c r="A526" s="11" t="str">
        <f t="shared" si="25"/>
        <v xml:space="preserve"> </v>
      </c>
      <c r="J526" s="30" t="str">
        <f t="shared" si="24"/>
        <v/>
      </c>
      <c r="L526" s="11" t="str">
        <f>IF(I526&lt;&gt;"",IF(SUMIF(Planes!BA:BA,'Control de pagos'!A526,Planes!BC:BC)=0,"",SUMIF(Planes!BA:BA,'Control de pagos'!A526,Planes!BC:BC)),"")</f>
        <v/>
      </c>
      <c r="N526" s="66">
        <f t="shared" si="26"/>
        <v>0</v>
      </c>
    </row>
    <row r="527" spans="1:14" ht="15" hidden="1" customHeight="1">
      <c r="A527" s="11" t="str">
        <f t="shared" si="25"/>
        <v xml:space="preserve"> </v>
      </c>
      <c r="J527" s="30" t="str">
        <f t="shared" si="24"/>
        <v/>
      </c>
      <c r="L527" s="11" t="str">
        <f>IF(I527&lt;&gt;"",IF(SUMIF(Planes!BA:BA,'Control de pagos'!A527,Planes!BC:BC)=0,"",SUMIF(Planes!BA:BA,'Control de pagos'!A527,Planes!BC:BC)),"")</f>
        <v/>
      </c>
      <c r="N527" s="66">
        <f t="shared" si="26"/>
        <v>0</v>
      </c>
    </row>
    <row r="528" spans="1:14" ht="15" hidden="1" customHeight="1">
      <c r="A528" s="11" t="str">
        <f t="shared" si="25"/>
        <v xml:space="preserve"> </v>
      </c>
      <c r="J528" s="30" t="str">
        <f t="shared" si="24"/>
        <v/>
      </c>
      <c r="L528" s="11" t="str">
        <f>IF(I528&lt;&gt;"",IF(SUMIF(Planes!BA:BA,'Control de pagos'!A528,Planes!BC:BC)=0,"",SUMIF(Planes!BA:BA,'Control de pagos'!A528,Planes!BC:BC)),"")</f>
        <v/>
      </c>
      <c r="N528" s="66">
        <f t="shared" si="26"/>
        <v>0</v>
      </c>
    </row>
    <row r="529" spans="1:14" ht="15" hidden="1" customHeight="1">
      <c r="A529" s="11" t="str">
        <f t="shared" si="25"/>
        <v xml:space="preserve"> </v>
      </c>
      <c r="J529" s="30" t="str">
        <f t="shared" ref="J529:J592" si="27">IF(I529&lt;&gt;"",I529-DAY(I529)+1,IF(A528=A529,IF(I528&lt;&gt;"","-",""),IF(A529=A530,IF(I530&lt;&gt;"","-",""),"")))</f>
        <v/>
      </c>
      <c r="L529" s="11" t="str">
        <f>IF(I529&lt;&gt;"",IF(SUMIF(Planes!BA:BA,'Control de pagos'!A529,Planes!BC:BC)=0,"",SUMIF(Planes!BA:BA,'Control de pagos'!A529,Planes!BC:BC)),"")</f>
        <v/>
      </c>
      <c r="N529" s="66">
        <f t="shared" si="26"/>
        <v>0</v>
      </c>
    </row>
    <row r="530" spans="1:14" ht="15" hidden="1" customHeight="1">
      <c r="A530" s="11" t="str">
        <f t="shared" si="25"/>
        <v xml:space="preserve"> </v>
      </c>
      <c r="J530" s="30" t="str">
        <f t="shared" si="27"/>
        <v/>
      </c>
      <c r="L530" s="11" t="str">
        <f>IF(I530&lt;&gt;"",IF(SUMIF(Planes!BA:BA,'Control de pagos'!A530,Planes!BC:BC)=0,"",SUMIF(Planes!BA:BA,'Control de pagos'!A530,Planes!BC:BC)),"")</f>
        <v/>
      </c>
      <c r="N530" s="66">
        <f t="shared" si="26"/>
        <v>0</v>
      </c>
    </row>
    <row r="531" spans="1:14" ht="15" hidden="1" customHeight="1">
      <c r="A531" s="11" t="str">
        <f t="shared" si="25"/>
        <v xml:space="preserve"> </v>
      </c>
      <c r="J531" s="30" t="str">
        <f t="shared" si="27"/>
        <v/>
      </c>
      <c r="L531" s="11" t="str">
        <f>IF(I531&lt;&gt;"",IF(SUMIF(Planes!BA:BA,'Control de pagos'!A531,Planes!BC:BC)=0,"",SUMIF(Planes!BA:BA,'Control de pagos'!A531,Planes!BC:BC)),"")</f>
        <v/>
      </c>
      <c r="N531" s="66">
        <f t="shared" si="26"/>
        <v>0</v>
      </c>
    </row>
    <row r="532" spans="1:14" ht="15" hidden="1" customHeight="1">
      <c r="A532" s="11" t="str">
        <f t="shared" si="25"/>
        <v xml:space="preserve"> </v>
      </c>
      <c r="J532" s="30" t="str">
        <f t="shared" si="27"/>
        <v/>
      </c>
      <c r="L532" s="11" t="str">
        <f>IF(I532&lt;&gt;"",IF(SUMIF(Planes!BA:BA,'Control de pagos'!A532,Planes!BC:BC)=0,"",SUMIF(Planes!BA:BA,'Control de pagos'!A532,Planes!BC:BC)),"")</f>
        <v/>
      </c>
      <c r="N532" s="66">
        <f t="shared" si="26"/>
        <v>0</v>
      </c>
    </row>
    <row r="533" spans="1:14" ht="15" hidden="1" customHeight="1">
      <c r="A533" s="11" t="str">
        <f t="shared" si="25"/>
        <v xml:space="preserve"> </v>
      </c>
      <c r="J533" s="30" t="str">
        <f t="shared" si="27"/>
        <v/>
      </c>
      <c r="L533" s="11" t="str">
        <f>IF(I533&lt;&gt;"",IF(SUMIF(Planes!BA:BA,'Control de pagos'!A533,Planes!BC:BC)=0,"",SUMIF(Planes!BA:BA,'Control de pagos'!A533,Planes!BC:BC)),"")</f>
        <v/>
      </c>
      <c r="N533" s="66">
        <f t="shared" si="26"/>
        <v>0</v>
      </c>
    </row>
    <row r="534" spans="1:14" ht="15" hidden="1" customHeight="1">
      <c r="A534" s="11" t="str">
        <f t="shared" si="25"/>
        <v xml:space="preserve"> </v>
      </c>
      <c r="J534" s="30" t="str">
        <f t="shared" si="27"/>
        <v/>
      </c>
      <c r="L534" s="11" t="str">
        <f>IF(I534&lt;&gt;"",IF(SUMIF(Planes!BA:BA,'Control de pagos'!A534,Planes!BC:BC)=0,"",SUMIF(Planes!BA:BA,'Control de pagos'!A534,Planes!BC:BC)),"")</f>
        <v/>
      </c>
      <c r="N534" s="66">
        <f t="shared" si="26"/>
        <v>0</v>
      </c>
    </row>
    <row r="535" spans="1:14" ht="15" hidden="1" customHeight="1">
      <c r="A535" s="11" t="str">
        <f t="shared" si="25"/>
        <v xml:space="preserve"> </v>
      </c>
      <c r="J535" s="30" t="str">
        <f t="shared" si="27"/>
        <v/>
      </c>
      <c r="L535" s="11" t="str">
        <f>IF(I535&lt;&gt;"",IF(SUMIF(Planes!BA:BA,'Control de pagos'!A535,Planes!BC:BC)=0,"",SUMIF(Planes!BA:BA,'Control de pagos'!A535,Planes!BC:BC)),"")</f>
        <v/>
      </c>
      <c r="N535" s="66">
        <f t="shared" si="26"/>
        <v>0</v>
      </c>
    </row>
    <row r="536" spans="1:14" ht="15" hidden="1" customHeight="1">
      <c r="A536" s="11" t="str">
        <f t="shared" si="25"/>
        <v xml:space="preserve"> </v>
      </c>
      <c r="J536" s="30" t="str">
        <f t="shared" si="27"/>
        <v/>
      </c>
      <c r="L536" s="11" t="str">
        <f>IF(I536&lt;&gt;"",IF(SUMIF(Planes!BA:BA,'Control de pagos'!A536,Planes!BC:BC)=0,"",SUMIF(Planes!BA:BA,'Control de pagos'!A536,Planes!BC:BC)),"")</f>
        <v/>
      </c>
      <c r="N536" s="66">
        <f t="shared" si="26"/>
        <v>0</v>
      </c>
    </row>
    <row r="537" spans="1:14" ht="15" hidden="1" customHeight="1">
      <c r="A537" s="11" t="str">
        <f t="shared" si="25"/>
        <v xml:space="preserve"> 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6">
        <f t="shared" si="26"/>
        <v>0</v>
      </c>
    </row>
    <row r="538" spans="1:14" ht="15" hidden="1" customHeight="1">
      <c r="A538" s="11" t="str">
        <f t="shared" si="25"/>
        <v xml:space="preserve"> 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6">
        <f t="shared" si="26"/>
        <v>0</v>
      </c>
    </row>
    <row r="539" spans="1:14" ht="15" hidden="1" customHeight="1">
      <c r="A539" s="11" t="str">
        <f t="shared" si="25"/>
        <v xml:space="preserve"> 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6">
        <f t="shared" si="26"/>
        <v>0</v>
      </c>
    </row>
    <row r="540" spans="1:14" ht="15" hidden="1" customHeight="1">
      <c r="A540" s="11" t="str">
        <f t="shared" si="25"/>
        <v xml:space="preserve"> 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6">
        <f t="shared" si="26"/>
        <v>0</v>
      </c>
    </row>
    <row r="541" spans="1:14" ht="15" hidden="1" customHeight="1">
      <c r="A541" s="11" t="str">
        <f t="shared" si="25"/>
        <v xml:space="preserve"> 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6">
        <f t="shared" si="26"/>
        <v>0</v>
      </c>
    </row>
    <row r="542" spans="1:14" ht="15" hidden="1" customHeight="1">
      <c r="A542" s="11" t="str">
        <f t="shared" si="25"/>
        <v xml:space="preserve"> 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6">
        <f t="shared" si="26"/>
        <v>0</v>
      </c>
    </row>
    <row r="543" spans="1:14" ht="15" hidden="1" customHeight="1">
      <c r="A543" s="11" t="str">
        <f t="shared" si="25"/>
        <v xml:space="preserve"> 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6">
        <f t="shared" si="26"/>
        <v>0</v>
      </c>
    </row>
    <row r="544" spans="1:14" ht="15" hidden="1" customHeight="1">
      <c r="A544" s="11" t="str">
        <f t="shared" si="25"/>
        <v xml:space="preserve"> 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6">
        <f t="shared" si="26"/>
        <v>0</v>
      </c>
    </row>
    <row r="545" spans="1:14" ht="15" hidden="1" customHeight="1">
      <c r="A545" s="11" t="str">
        <f t="shared" si="25"/>
        <v xml:space="preserve"> 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6">
        <f t="shared" si="26"/>
        <v>0</v>
      </c>
    </row>
    <row r="546" spans="1:14" ht="15" hidden="1" customHeight="1">
      <c r="A546" s="11" t="str">
        <f t="shared" si="25"/>
        <v xml:space="preserve"> 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6">
        <f t="shared" si="26"/>
        <v>0</v>
      </c>
    </row>
    <row r="547" spans="1:14" ht="15" hidden="1" customHeight="1">
      <c r="A547" s="11" t="str">
        <f t="shared" si="25"/>
        <v xml:space="preserve"> 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6">
        <f t="shared" si="26"/>
        <v>0</v>
      </c>
    </row>
    <row r="548" spans="1:14" ht="15" hidden="1" customHeight="1">
      <c r="A548" s="11" t="str">
        <f t="shared" si="25"/>
        <v xml:space="preserve"> 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6">
        <f t="shared" si="26"/>
        <v>0</v>
      </c>
    </row>
    <row r="549" spans="1:14" ht="15" hidden="1" customHeight="1">
      <c r="A549" s="11" t="str">
        <f t="shared" si="25"/>
        <v xml:space="preserve"> 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6">
        <f t="shared" si="26"/>
        <v>0</v>
      </c>
    </row>
    <row r="550" spans="1:14" ht="15" hidden="1" customHeight="1">
      <c r="A550" s="11" t="str">
        <f t="shared" si="25"/>
        <v xml:space="preserve"> 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6">
        <f t="shared" si="26"/>
        <v>0</v>
      </c>
    </row>
    <row r="551" spans="1:14" ht="15" hidden="1" customHeight="1">
      <c r="A551" s="11" t="str">
        <f t="shared" si="25"/>
        <v xml:space="preserve"> 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6">
        <f t="shared" si="26"/>
        <v>0</v>
      </c>
    </row>
    <row r="552" spans="1:14" ht="15" hidden="1" customHeight="1">
      <c r="A552" s="11" t="str">
        <f t="shared" si="25"/>
        <v xml:space="preserve"> 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6">
        <f t="shared" si="26"/>
        <v>0</v>
      </c>
    </row>
    <row r="553" spans="1:14" ht="15" hidden="1" customHeight="1">
      <c r="A553" s="11" t="str">
        <f t="shared" si="25"/>
        <v xml:space="preserve"> 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6">
        <f t="shared" si="26"/>
        <v>0</v>
      </c>
    </row>
    <row r="554" spans="1:14" ht="15" hidden="1" customHeight="1">
      <c r="A554" s="11" t="str">
        <f t="shared" ref="A554:A617" si="28">B554&amp;" "&amp;IF(C554="",C553,C554)</f>
        <v xml:space="preserve"> 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6">
        <f t="shared" si="26"/>
        <v>0</v>
      </c>
    </row>
    <row r="555" spans="1:14" ht="15" hidden="1" customHeight="1">
      <c r="A555" s="11" t="str">
        <f t="shared" si="28"/>
        <v xml:space="preserve"> 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6">
        <f t="shared" si="26"/>
        <v>0</v>
      </c>
    </row>
    <row r="556" spans="1:14" ht="15" hidden="1" customHeight="1">
      <c r="A556" s="11" t="str">
        <f t="shared" si="28"/>
        <v xml:space="preserve"> 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6">
        <f t="shared" si="26"/>
        <v>0</v>
      </c>
    </row>
    <row r="557" spans="1:14" ht="15" hidden="1" customHeight="1">
      <c r="A557" s="11" t="str">
        <f t="shared" si="28"/>
        <v xml:space="preserve"> 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6">
        <f t="shared" si="26"/>
        <v>0</v>
      </c>
    </row>
    <row r="558" spans="1:14" ht="15" hidden="1" customHeight="1">
      <c r="A558" s="11" t="str">
        <f t="shared" si="28"/>
        <v xml:space="preserve"> 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6">
        <f t="shared" si="26"/>
        <v>0</v>
      </c>
    </row>
    <row r="559" spans="1:14" ht="15" hidden="1" customHeight="1">
      <c r="A559" s="11" t="str">
        <f t="shared" si="28"/>
        <v xml:space="preserve"> 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6">
        <f t="shared" si="26"/>
        <v>0</v>
      </c>
    </row>
    <row r="560" spans="1:14" ht="15" hidden="1" customHeight="1">
      <c r="A560" s="11" t="str">
        <f t="shared" si="28"/>
        <v xml:space="preserve"> 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6">
        <f t="shared" si="26"/>
        <v>0</v>
      </c>
    </row>
    <row r="561" spans="1:14" ht="15" hidden="1" customHeight="1">
      <c r="A561" s="11" t="str">
        <f t="shared" si="28"/>
        <v xml:space="preserve"> 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6">
        <f t="shared" si="26"/>
        <v>0</v>
      </c>
    </row>
    <row r="562" spans="1:14" ht="15" hidden="1" customHeight="1">
      <c r="A562" s="11" t="str">
        <f t="shared" si="28"/>
        <v xml:space="preserve"> 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6">
        <f t="shared" si="26"/>
        <v>0</v>
      </c>
    </row>
    <row r="563" spans="1:14" ht="15" hidden="1" customHeight="1">
      <c r="A563" s="11" t="str">
        <f t="shared" si="28"/>
        <v xml:space="preserve"> 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6">
        <f t="shared" si="26"/>
        <v>0</v>
      </c>
    </row>
    <row r="564" spans="1:14" ht="15" hidden="1" customHeight="1">
      <c r="A564" s="11" t="str">
        <f t="shared" si="28"/>
        <v xml:space="preserve"> 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6">
        <f t="shared" si="26"/>
        <v>0</v>
      </c>
    </row>
    <row r="565" spans="1:14" ht="15" hidden="1" customHeight="1">
      <c r="A565" s="11" t="str">
        <f t="shared" si="28"/>
        <v xml:space="preserve"> 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6">
        <f t="shared" si="26"/>
        <v>0</v>
      </c>
    </row>
    <row r="566" spans="1:14" ht="15" hidden="1" customHeight="1">
      <c r="A566" s="11" t="str">
        <f t="shared" si="28"/>
        <v xml:space="preserve"> 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6">
        <f t="shared" si="26"/>
        <v>0</v>
      </c>
    </row>
    <row r="567" spans="1:14" ht="15" hidden="1" customHeight="1">
      <c r="A567" s="11" t="str">
        <f t="shared" si="28"/>
        <v xml:space="preserve"> 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6">
        <f t="shared" si="26"/>
        <v>0</v>
      </c>
    </row>
    <row r="568" spans="1:14" ht="15" hidden="1" customHeight="1">
      <c r="A568" s="11" t="str">
        <f t="shared" si="28"/>
        <v xml:space="preserve"> 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6">
        <f t="shared" si="26"/>
        <v>0</v>
      </c>
    </row>
    <row r="569" spans="1:14" ht="15" hidden="1" customHeight="1">
      <c r="A569" s="11" t="str">
        <f t="shared" si="28"/>
        <v xml:space="preserve"> 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6">
        <f t="shared" si="26"/>
        <v>0</v>
      </c>
    </row>
    <row r="570" spans="1:14" ht="15" hidden="1" customHeight="1">
      <c r="A570" s="11" t="str">
        <f t="shared" si="28"/>
        <v xml:space="preserve"> 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6">
        <f t="shared" si="26"/>
        <v>0</v>
      </c>
    </row>
    <row r="571" spans="1:14" ht="15" hidden="1" customHeight="1">
      <c r="A571" s="11" t="str">
        <f t="shared" si="28"/>
        <v xml:space="preserve"> 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6">
        <f t="shared" si="26"/>
        <v>0</v>
      </c>
    </row>
    <row r="572" spans="1:14" ht="15" hidden="1" customHeight="1">
      <c r="A572" s="11" t="str">
        <f t="shared" si="28"/>
        <v xml:space="preserve"> 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6">
        <f t="shared" si="26"/>
        <v>0</v>
      </c>
    </row>
    <row r="573" spans="1:14" ht="15" hidden="1" customHeight="1">
      <c r="A573" s="11" t="str">
        <f t="shared" si="28"/>
        <v xml:space="preserve"> 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6">
        <f t="shared" si="26"/>
        <v>0</v>
      </c>
    </row>
    <row r="574" spans="1:14" ht="15" hidden="1" customHeight="1">
      <c r="A574" s="11" t="str">
        <f t="shared" si="28"/>
        <v xml:space="preserve"> 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6">
        <f t="shared" si="26"/>
        <v>0</v>
      </c>
    </row>
    <row r="575" spans="1:14" ht="15" hidden="1" customHeight="1">
      <c r="A575" s="11" t="str">
        <f t="shared" si="28"/>
        <v xml:space="preserve"> 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6">
        <f t="shared" si="26"/>
        <v>0</v>
      </c>
    </row>
    <row r="576" spans="1:14" ht="15" hidden="1" customHeight="1">
      <c r="A576" s="11" t="str">
        <f t="shared" si="28"/>
        <v xml:space="preserve"> 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6">
        <f t="shared" si="26"/>
        <v>0</v>
      </c>
    </row>
    <row r="577" spans="1:14" ht="15" hidden="1" customHeight="1">
      <c r="A577" s="11" t="str">
        <f t="shared" si="28"/>
        <v xml:space="preserve"> 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6">
        <f t="shared" si="26"/>
        <v>0</v>
      </c>
    </row>
    <row r="578" spans="1:14" ht="15" hidden="1" customHeight="1">
      <c r="A578" s="11" t="str">
        <f t="shared" si="28"/>
        <v xml:space="preserve"> 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6">
        <f t="shared" si="26"/>
        <v>0</v>
      </c>
    </row>
    <row r="579" spans="1:14" ht="15" hidden="1" customHeight="1">
      <c r="A579" s="11" t="str">
        <f t="shared" si="28"/>
        <v xml:space="preserve"> 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6">
        <f t="shared" si="26"/>
        <v>0</v>
      </c>
    </row>
    <row r="580" spans="1:14" ht="15" hidden="1" customHeight="1">
      <c r="A580" s="11" t="str">
        <f t="shared" si="28"/>
        <v xml:space="preserve"> 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6">
        <f t="shared" ref="N580:N643" si="29">IF(D580=0,D579,D580)</f>
        <v>0</v>
      </c>
    </row>
    <row r="581" spans="1:14" ht="15" hidden="1" customHeight="1">
      <c r="A581" s="11" t="str">
        <f t="shared" si="28"/>
        <v xml:space="preserve"> 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6">
        <f t="shared" si="29"/>
        <v>0</v>
      </c>
    </row>
    <row r="582" spans="1:14" ht="15" hidden="1" customHeight="1">
      <c r="A582" s="11" t="str">
        <f t="shared" si="28"/>
        <v xml:space="preserve"> 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6">
        <f t="shared" si="29"/>
        <v>0</v>
      </c>
    </row>
    <row r="583" spans="1:14" ht="15" hidden="1" customHeight="1">
      <c r="A583" s="11" t="str">
        <f t="shared" si="28"/>
        <v xml:space="preserve"> 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6">
        <f t="shared" si="29"/>
        <v>0</v>
      </c>
    </row>
    <row r="584" spans="1:14" ht="15" hidden="1" customHeight="1">
      <c r="A584" s="11" t="str">
        <f t="shared" si="28"/>
        <v xml:space="preserve"> 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6">
        <f t="shared" si="29"/>
        <v>0</v>
      </c>
    </row>
    <row r="585" spans="1:14" ht="15" hidden="1" customHeight="1">
      <c r="A585" s="11" t="str">
        <f t="shared" si="28"/>
        <v xml:space="preserve"> 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6">
        <f t="shared" si="29"/>
        <v>0</v>
      </c>
    </row>
    <row r="586" spans="1:14" ht="15" hidden="1" customHeight="1">
      <c r="A586" s="11" t="str">
        <f t="shared" si="28"/>
        <v xml:space="preserve"> 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6">
        <f t="shared" si="29"/>
        <v>0</v>
      </c>
    </row>
    <row r="587" spans="1:14" ht="15" hidden="1" customHeight="1">
      <c r="A587" s="11" t="str">
        <f t="shared" si="28"/>
        <v xml:space="preserve"> 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6">
        <f t="shared" si="29"/>
        <v>0</v>
      </c>
    </row>
    <row r="588" spans="1:14" ht="15" hidden="1" customHeight="1">
      <c r="A588" s="11" t="str">
        <f t="shared" si="28"/>
        <v xml:space="preserve"> 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6">
        <f t="shared" si="29"/>
        <v>0</v>
      </c>
    </row>
    <row r="589" spans="1:14" ht="15" hidden="1" customHeight="1">
      <c r="A589" s="11" t="str">
        <f t="shared" si="28"/>
        <v xml:space="preserve"> 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6">
        <f t="shared" si="29"/>
        <v>0</v>
      </c>
    </row>
    <row r="590" spans="1:14" ht="15" hidden="1" customHeight="1">
      <c r="A590" s="11" t="str">
        <f t="shared" si="28"/>
        <v xml:space="preserve"> 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6">
        <f t="shared" si="29"/>
        <v>0</v>
      </c>
    </row>
    <row r="591" spans="1:14" ht="15" hidden="1" customHeight="1">
      <c r="A591" s="11" t="str">
        <f t="shared" si="28"/>
        <v xml:space="preserve"> 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6">
        <f t="shared" si="29"/>
        <v>0</v>
      </c>
    </row>
    <row r="592" spans="1:14" ht="15" hidden="1" customHeight="1">
      <c r="A592" s="11" t="str">
        <f t="shared" si="28"/>
        <v xml:space="preserve"> 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6">
        <f t="shared" si="29"/>
        <v>0</v>
      </c>
    </row>
    <row r="593" spans="1:14" ht="15" hidden="1" customHeight="1">
      <c r="A593" s="11" t="str">
        <f t="shared" si="28"/>
        <v xml:space="preserve"> 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6">
        <f t="shared" si="29"/>
        <v>0</v>
      </c>
    </row>
    <row r="594" spans="1:14" ht="15" hidden="1" customHeight="1">
      <c r="A594" s="11" t="str">
        <f t="shared" si="28"/>
        <v xml:space="preserve"> 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6">
        <f t="shared" si="29"/>
        <v>0</v>
      </c>
    </row>
    <row r="595" spans="1:14" ht="15" hidden="1" customHeight="1">
      <c r="A595" s="11" t="str">
        <f t="shared" si="28"/>
        <v xml:space="preserve"> 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6">
        <f t="shared" si="29"/>
        <v>0</v>
      </c>
    </row>
    <row r="596" spans="1:14" ht="15" hidden="1" customHeight="1">
      <c r="A596" s="11" t="str">
        <f t="shared" si="28"/>
        <v xml:space="preserve"> 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6">
        <f t="shared" si="29"/>
        <v>0</v>
      </c>
    </row>
    <row r="597" spans="1:14" ht="15" hidden="1" customHeight="1">
      <c r="A597" s="11" t="str">
        <f t="shared" si="28"/>
        <v xml:space="preserve"> 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6">
        <f t="shared" si="29"/>
        <v>0</v>
      </c>
    </row>
    <row r="598" spans="1:14" ht="15" hidden="1" customHeight="1">
      <c r="A598" s="11" t="str">
        <f t="shared" si="28"/>
        <v xml:space="preserve"> </v>
      </c>
      <c r="J598" s="30" t="str">
        <f t="shared" si="30"/>
        <v/>
      </c>
      <c r="L598" s="11" t="str">
        <f>IF(I598&lt;&gt;"",IF(SUMIF(Planes!BA:BA,'Control de pagos'!A598,Planes!BC:BC)=0,"",SUMIF(Planes!BA:BA,'Control de pagos'!A598,Planes!BC:BC)),"")</f>
        <v/>
      </c>
      <c r="N598" s="66">
        <f t="shared" si="29"/>
        <v>0</v>
      </c>
    </row>
    <row r="599" spans="1:14" ht="15" hidden="1" customHeight="1">
      <c r="A599" s="11" t="str">
        <f t="shared" si="28"/>
        <v xml:space="preserve"> </v>
      </c>
      <c r="J599" s="30" t="str">
        <f t="shared" si="30"/>
        <v/>
      </c>
      <c r="L599" s="11" t="str">
        <f>IF(I599&lt;&gt;"",IF(SUMIF(Planes!BA:BA,'Control de pagos'!A599,Planes!BC:BC)=0,"",SUMIF(Planes!BA:BA,'Control de pagos'!A599,Planes!BC:BC)),"")</f>
        <v/>
      </c>
      <c r="N599" s="66">
        <f t="shared" si="29"/>
        <v>0</v>
      </c>
    </row>
    <row r="600" spans="1:14" ht="15" hidden="1" customHeight="1">
      <c r="A600" s="11" t="str">
        <f t="shared" si="28"/>
        <v xml:space="preserve"> </v>
      </c>
      <c r="J600" s="30" t="str">
        <f t="shared" si="30"/>
        <v/>
      </c>
      <c r="L600" s="11" t="str">
        <f>IF(I600&lt;&gt;"",IF(SUMIF(Planes!BA:BA,'Control de pagos'!A600,Planes!BC:BC)=0,"",SUMIF(Planes!BA:BA,'Control de pagos'!A600,Planes!BC:BC)),"")</f>
        <v/>
      </c>
      <c r="N600" s="66">
        <f t="shared" si="29"/>
        <v>0</v>
      </c>
    </row>
    <row r="601" spans="1:14" ht="15" hidden="1" customHeight="1">
      <c r="A601" s="11" t="str">
        <f t="shared" si="28"/>
        <v xml:space="preserve"> </v>
      </c>
      <c r="J601" s="30" t="str">
        <f t="shared" si="30"/>
        <v/>
      </c>
      <c r="L601" s="11" t="str">
        <f>IF(I601&lt;&gt;"",IF(SUMIF(Planes!BA:BA,'Control de pagos'!A601,Planes!BC:BC)=0,"",SUMIF(Planes!BA:BA,'Control de pagos'!A601,Planes!BC:BC)),"")</f>
        <v/>
      </c>
      <c r="N601" s="66">
        <f t="shared" si="29"/>
        <v>0</v>
      </c>
    </row>
    <row r="602" spans="1:14" ht="15" hidden="1" customHeight="1">
      <c r="A602" s="11" t="str">
        <f t="shared" si="28"/>
        <v xml:space="preserve"> </v>
      </c>
      <c r="J602" s="30" t="str">
        <f t="shared" si="30"/>
        <v/>
      </c>
      <c r="L602" s="11" t="str">
        <f>IF(I602&lt;&gt;"",IF(SUMIF(Planes!BA:BA,'Control de pagos'!A602,Planes!BC:BC)=0,"",SUMIF(Planes!BA:BA,'Control de pagos'!A602,Planes!BC:BC)),"")</f>
        <v/>
      </c>
      <c r="N602" s="66">
        <f t="shared" si="29"/>
        <v>0</v>
      </c>
    </row>
    <row r="603" spans="1:14" ht="15" hidden="1" customHeight="1">
      <c r="A603" s="11" t="str">
        <f t="shared" si="28"/>
        <v xml:space="preserve"> </v>
      </c>
      <c r="J603" s="30" t="str">
        <f t="shared" si="30"/>
        <v/>
      </c>
      <c r="L603" s="11" t="str">
        <f>IF(I603&lt;&gt;"",IF(SUMIF(Planes!BA:BA,'Control de pagos'!A603,Planes!BC:BC)=0,"",SUMIF(Planes!BA:BA,'Control de pagos'!A603,Planes!BC:BC)),"")</f>
        <v/>
      </c>
      <c r="N603" s="66">
        <f t="shared" si="29"/>
        <v>0</v>
      </c>
    </row>
    <row r="604" spans="1:14" ht="15" hidden="1" customHeight="1">
      <c r="A604" s="11" t="str">
        <f t="shared" si="28"/>
        <v xml:space="preserve"> </v>
      </c>
      <c r="J604" s="30" t="str">
        <f t="shared" si="30"/>
        <v/>
      </c>
      <c r="L604" s="11" t="str">
        <f>IF(I604&lt;&gt;"",IF(SUMIF(Planes!BA:BA,'Control de pagos'!A604,Planes!BC:BC)=0,"",SUMIF(Planes!BA:BA,'Control de pagos'!A604,Planes!BC:BC)),"")</f>
        <v/>
      </c>
      <c r="N604" s="66">
        <f t="shared" si="29"/>
        <v>0</v>
      </c>
    </row>
    <row r="605" spans="1:14" ht="15" hidden="1" customHeight="1">
      <c r="A605" s="11" t="str">
        <f t="shared" si="28"/>
        <v xml:space="preserve"> </v>
      </c>
      <c r="J605" s="30" t="str">
        <f t="shared" si="30"/>
        <v/>
      </c>
      <c r="L605" s="11" t="str">
        <f>IF(I605&lt;&gt;"",IF(SUMIF(Planes!BA:BA,'Control de pagos'!A605,Planes!BC:BC)=0,"",SUMIF(Planes!BA:BA,'Control de pagos'!A605,Planes!BC:BC)),"")</f>
        <v/>
      </c>
      <c r="N605" s="66">
        <f t="shared" si="29"/>
        <v>0</v>
      </c>
    </row>
    <row r="606" spans="1:14" ht="15" hidden="1" customHeight="1">
      <c r="A606" s="11" t="str">
        <f t="shared" si="28"/>
        <v xml:space="preserve"> </v>
      </c>
      <c r="J606" s="30" t="str">
        <f t="shared" si="30"/>
        <v/>
      </c>
      <c r="L606" s="11" t="str">
        <f>IF(I606&lt;&gt;"",IF(SUMIF(Planes!BA:BA,'Control de pagos'!A606,Planes!BC:BC)=0,"",SUMIF(Planes!BA:BA,'Control de pagos'!A606,Planes!BC:BC)),"")</f>
        <v/>
      </c>
      <c r="N606" s="66">
        <f t="shared" si="29"/>
        <v>0</v>
      </c>
    </row>
    <row r="607" spans="1:14" ht="15" hidden="1" customHeight="1">
      <c r="A607" s="11" t="str">
        <f t="shared" si="28"/>
        <v xml:space="preserve"> </v>
      </c>
      <c r="J607" s="30" t="str">
        <f t="shared" si="30"/>
        <v/>
      </c>
      <c r="L607" s="11" t="str">
        <f>IF(I607&lt;&gt;"",IF(SUMIF(Planes!BA:BA,'Control de pagos'!A607,Planes!BC:BC)=0,"",SUMIF(Planes!BA:BA,'Control de pagos'!A607,Planes!BC:BC)),"")</f>
        <v/>
      </c>
      <c r="N607" s="66">
        <f t="shared" si="29"/>
        <v>0</v>
      </c>
    </row>
    <row r="608" spans="1:14" ht="15" hidden="1" customHeight="1">
      <c r="A608" s="11" t="str">
        <f t="shared" si="28"/>
        <v xml:space="preserve"> </v>
      </c>
      <c r="J608" s="30" t="str">
        <f t="shared" si="30"/>
        <v/>
      </c>
      <c r="L608" s="11" t="str">
        <f>IF(I608&lt;&gt;"",IF(SUMIF(Planes!BA:BA,'Control de pagos'!A608,Planes!BC:BC)=0,"",SUMIF(Planes!BA:BA,'Control de pagos'!A608,Planes!BC:BC)),"")</f>
        <v/>
      </c>
      <c r="N608" s="66">
        <f t="shared" si="29"/>
        <v>0</v>
      </c>
    </row>
    <row r="609" spans="1:14" ht="15" hidden="1" customHeight="1">
      <c r="A609" s="11" t="str">
        <f t="shared" si="28"/>
        <v xml:space="preserve"> </v>
      </c>
      <c r="J609" s="30" t="str">
        <f t="shared" si="30"/>
        <v/>
      </c>
      <c r="L609" s="11" t="str">
        <f>IF(I609&lt;&gt;"",IF(SUMIF(Planes!BA:BA,'Control de pagos'!A609,Planes!BC:BC)=0,"",SUMIF(Planes!BA:BA,'Control de pagos'!A609,Planes!BC:BC)),"")</f>
        <v/>
      </c>
      <c r="N609" s="66">
        <f t="shared" si="29"/>
        <v>0</v>
      </c>
    </row>
    <row r="610" spans="1:14" ht="15" hidden="1" customHeight="1">
      <c r="A610" s="11" t="str">
        <f t="shared" si="28"/>
        <v xml:space="preserve"> </v>
      </c>
      <c r="J610" s="30" t="str">
        <f t="shared" si="30"/>
        <v/>
      </c>
      <c r="L610" s="11" t="str">
        <f>IF(I610&lt;&gt;"",IF(SUMIF(Planes!BA:BA,'Control de pagos'!A610,Planes!BC:BC)=0,"",SUMIF(Planes!BA:BA,'Control de pagos'!A610,Planes!BC:BC)),"")</f>
        <v/>
      </c>
      <c r="N610" s="66">
        <f t="shared" si="29"/>
        <v>0</v>
      </c>
    </row>
    <row r="611" spans="1:14" ht="15" hidden="1" customHeight="1">
      <c r="A611" s="11" t="str">
        <f t="shared" si="28"/>
        <v xml:space="preserve"> </v>
      </c>
      <c r="J611" s="30" t="str">
        <f t="shared" si="30"/>
        <v/>
      </c>
      <c r="L611" s="11" t="str">
        <f>IF(I611&lt;&gt;"",IF(SUMIF(Planes!BA:BA,'Control de pagos'!A611,Planes!BC:BC)=0,"",SUMIF(Planes!BA:BA,'Control de pagos'!A611,Planes!BC:BC)),"")</f>
        <v/>
      </c>
      <c r="N611" s="66">
        <f t="shared" si="29"/>
        <v>0</v>
      </c>
    </row>
    <row r="612" spans="1:14" ht="15" hidden="1" customHeight="1">
      <c r="A612" s="11" t="str">
        <f t="shared" si="28"/>
        <v xml:space="preserve"> </v>
      </c>
      <c r="J612" s="30" t="str">
        <f t="shared" si="30"/>
        <v/>
      </c>
      <c r="L612" s="11" t="str">
        <f>IF(I612&lt;&gt;"",IF(SUMIF(Planes!BA:BA,'Control de pagos'!A612,Planes!BC:BC)=0,"",SUMIF(Planes!BA:BA,'Control de pagos'!A612,Planes!BC:BC)),"")</f>
        <v/>
      </c>
      <c r="N612" s="66">
        <f t="shared" si="29"/>
        <v>0</v>
      </c>
    </row>
    <row r="613" spans="1:14" ht="15" hidden="1" customHeight="1">
      <c r="A613" s="11" t="str">
        <f t="shared" si="28"/>
        <v xml:space="preserve"> </v>
      </c>
      <c r="J613" s="30" t="str">
        <f t="shared" si="30"/>
        <v/>
      </c>
      <c r="L613" s="11" t="str">
        <f>IF(I613&lt;&gt;"",IF(SUMIF(Planes!BA:BA,'Control de pagos'!A613,Planes!BC:BC)=0,"",SUMIF(Planes!BA:BA,'Control de pagos'!A613,Planes!BC:BC)),"")</f>
        <v/>
      </c>
      <c r="N613" s="66">
        <f t="shared" si="29"/>
        <v>0</v>
      </c>
    </row>
    <row r="614" spans="1:14" ht="15" hidden="1" customHeight="1">
      <c r="A614" s="11" t="str">
        <f t="shared" si="28"/>
        <v xml:space="preserve"> </v>
      </c>
      <c r="J614" s="30" t="str">
        <f t="shared" si="30"/>
        <v/>
      </c>
      <c r="L614" s="11" t="str">
        <f>IF(I614&lt;&gt;"",IF(SUMIF(Planes!BA:BA,'Control de pagos'!A614,Planes!BC:BC)=0,"",SUMIF(Planes!BA:BA,'Control de pagos'!A614,Planes!BC:BC)),"")</f>
        <v/>
      </c>
      <c r="N614" s="66">
        <f t="shared" si="29"/>
        <v>0</v>
      </c>
    </row>
    <row r="615" spans="1:14" ht="15" hidden="1" customHeight="1">
      <c r="A615" s="11" t="str">
        <f t="shared" si="28"/>
        <v xml:space="preserve"> </v>
      </c>
      <c r="J615" s="30" t="str">
        <f t="shared" si="30"/>
        <v/>
      </c>
      <c r="L615" s="11" t="str">
        <f>IF(I615&lt;&gt;"",IF(SUMIF(Planes!BA:BA,'Control de pagos'!A615,Planes!BC:BC)=0,"",SUMIF(Planes!BA:BA,'Control de pagos'!A615,Planes!BC:BC)),"")</f>
        <v/>
      </c>
      <c r="N615" s="66">
        <f t="shared" si="29"/>
        <v>0</v>
      </c>
    </row>
    <row r="616" spans="1:14" ht="15" hidden="1" customHeight="1">
      <c r="A616" s="11" t="str">
        <f t="shared" si="28"/>
        <v xml:space="preserve"> </v>
      </c>
      <c r="J616" s="30" t="str">
        <f t="shared" si="30"/>
        <v/>
      </c>
      <c r="L616" s="11" t="str">
        <f>IF(I616&lt;&gt;"",IF(SUMIF(Planes!BA:BA,'Control de pagos'!A616,Planes!BC:BC)=0,"",SUMIF(Planes!BA:BA,'Control de pagos'!A616,Planes!BC:BC)),"")</f>
        <v/>
      </c>
      <c r="N616" s="66">
        <f t="shared" si="29"/>
        <v>0</v>
      </c>
    </row>
    <row r="617" spans="1:14" ht="15" hidden="1" customHeight="1">
      <c r="A617" s="11" t="str">
        <f t="shared" si="28"/>
        <v xml:space="preserve"> </v>
      </c>
      <c r="J617" s="30" t="str">
        <f t="shared" si="30"/>
        <v/>
      </c>
      <c r="L617" s="11" t="str">
        <f>IF(I617&lt;&gt;"",IF(SUMIF(Planes!BA:BA,'Control de pagos'!A617,Planes!BC:BC)=0,"",SUMIF(Planes!BA:BA,'Control de pagos'!A617,Planes!BC:BC)),"")</f>
        <v/>
      </c>
      <c r="N617" s="66">
        <f t="shared" si="29"/>
        <v>0</v>
      </c>
    </row>
    <row r="618" spans="1:14" ht="15" hidden="1" customHeight="1">
      <c r="A618" s="11" t="str">
        <f t="shared" ref="A618:A681" si="31">B618&amp;" "&amp;IF(C618="",C617,C618)</f>
        <v xml:space="preserve"> </v>
      </c>
      <c r="J618" s="30" t="str">
        <f t="shared" si="30"/>
        <v/>
      </c>
      <c r="L618" s="11" t="str">
        <f>IF(I618&lt;&gt;"",IF(SUMIF(Planes!BA:BA,'Control de pagos'!A618,Planes!BC:BC)=0,"",SUMIF(Planes!BA:BA,'Control de pagos'!A618,Planes!BC:BC)),"")</f>
        <v/>
      </c>
      <c r="N618" s="66">
        <f t="shared" si="29"/>
        <v>0</v>
      </c>
    </row>
    <row r="619" spans="1:14" ht="15" hidden="1" customHeight="1">
      <c r="A619" s="11" t="str">
        <f t="shared" si="31"/>
        <v xml:space="preserve"> </v>
      </c>
      <c r="J619" s="30" t="str">
        <f t="shared" si="30"/>
        <v/>
      </c>
      <c r="L619" s="11" t="str">
        <f>IF(I619&lt;&gt;"",IF(SUMIF(Planes!BA:BA,'Control de pagos'!A619,Planes!BC:BC)=0,"",SUMIF(Planes!BA:BA,'Control de pagos'!A619,Planes!BC:BC)),"")</f>
        <v/>
      </c>
      <c r="N619" s="66">
        <f t="shared" si="29"/>
        <v>0</v>
      </c>
    </row>
    <row r="620" spans="1:14" ht="15" hidden="1" customHeight="1">
      <c r="A620" s="11" t="str">
        <f t="shared" si="31"/>
        <v xml:space="preserve"> </v>
      </c>
      <c r="J620" s="30" t="str">
        <f t="shared" si="30"/>
        <v/>
      </c>
      <c r="L620" s="11" t="str">
        <f>IF(I620&lt;&gt;"",IF(SUMIF(Planes!BA:BA,'Control de pagos'!A620,Planes!BC:BC)=0,"",SUMIF(Planes!BA:BA,'Control de pagos'!A620,Planes!BC:BC)),"")</f>
        <v/>
      </c>
      <c r="N620" s="66">
        <f t="shared" si="29"/>
        <v>0</v>
      </c>
    </row>
    <row r="621" spans="1:14" ht="15" hidden="1" customHeight="1">
      <c r="A621" s="11" t="str">
        <f t="shared" si="31"/>
        <v xml:space="preserve"> </v>
      </c>
      <c r="J621" s="30" t="str">
        <f t="shared" si="30"/>
        <v/>
      </c>
      <c r="L621" s="11" t="str">
        <f>IF(I621&lt;&gt;"",IF(SUMIF(Planes!BA:BA,'Control de pagos'!A621,Planes!BC:BC)=0,"",SUMIF(Planes!BA:BA,'Control de pagos'!A621,Planes!BC:BC)),"")</f>
        <v/>
      </c>
      <c r="N621" s="66">
        <f t="shared" si="29"/>
        <v>0</v>
      </c>
    </row>
    <row r="622" spans="1:14" ht="15" hidden="1" customHeight="1">
      <c r="A622" s="11" t="str">
        <f t="shared" si="31"/>
        <v xml:space="preserve"> </v>
      </c>
      <c r="J622" s="30" t="str">
        <f t="shared" si="30"/>
        <v/>
      </c>
      <c r="L622" s="11" t="str">
        <f>IF(I622&lt;&gt;"",IF(SUMIF(Planes!BA:BA,'Control de pagos'!A622,Planes!BC:BC)=0,"",SUMIF(Planes!BA:BA,'Control de pagos'!A622,Planes!BC:BC)),"")</f>
        <v/>
      </c>
      <c r="N622" s="66">
        <f t="shared" si="29"/>
        <v>0</v>
      </c>
    </row>
    <row r="623" spans="1:14" ht="15" hidden="1" customHeight="1">
      <c r="A623" s="11" t="str">
        <f t="shared" si="31"/>
        <v xml:space="preserve"> </v>
      </c>
      <c r="J623" s="30" t="str">
        <f t="shared" si="30"/>
        <v/>
      </c>
      <c r="L623" s="11" t="str">
        <f>IF(I623&lt;&gt;"",IF(SUMIF(Planes!BA:BA,'Control de pagos'!A623,Planes!BC:BC)=0,"",SUMIF(Planes!BA:BA,'Control de pagos'!A623,Planes!BC:BC)),"")</f>
        <v/>
      </c>
      <c r="N623" s="66">
        <f t="shared" si="29"/>
        <v>0</v>
      </c>
    </row>
    <row r="624" spans="1:14" ht="15" hidden="1" customHeight="1">
      <c r="A624" s="11" t="str">
        <f t="shared" si="31"/>
        <v xml:space="preserve"> </v>
      </c>
      <c r="J624" s="30" t="str">
        <f t="shared" si="30"/>
        <v/>
      </c>
      <c r="L624" s="11" t="str">
        <f>IF(I624&lt;&gt;"",IF(SUMIF(Planes!BA:BA,'Control de pagos'!A624,Planes!BC:BC)=0,"",SUMIF(Planes!BA:BA,'Control de pagos'!A624,Planes!BC:BC)),"")</f>
        <v/>
      </c>
      <c r="N624" s="66">
        <f t="shared" si="29"/>
        <v>0</v>
      </c>
    </row>
    <row r="625" spans="1:14" ht="15" hidden="1" customHeight="1">
      <c r="A625" s="11" t="str">
        <f t="shared" si="31"/>
        <v xml:space="preserve"> </v>
      </c>
      <c r="J625" s="30" t="str">
        <f t="shared" si="30"/>
        <v/>
      </c>
      <c r="L625" s="11" t="str">
        <f>IF(I625&lt;&gt;"",IF(SUMIF(Planes!BA:BA,'Control de pagos'!A625,Planes!BC:BC)=0,"",SUMIF(Planes!BA:BA,'Control de pagos'!A625,Planes!BC:BC)),"")</f>
        <v/>
      </c>
      <c r="N625" s="66">
        <f t="shared" si="29"/>
        <v>0</v>
      </c>
    </row>
    <row r="626" spans="1:14" ht="15" hidden="1" customHeight="1">
      <c r="A626" s="11" t="str">
        <f t="shared" si="31"/>
        <v xml:space="preserve"> </v>
      </c>
      <c r="J626" s="30" t="str">
        <f t="shared" si="30"/>
        <v/>
      </c>
      <c r="L626" s="11" t="str">
        <f>IF(I626&lt;&gt;"",IF(SUMIF(Planes!BA:BA,'Control de pagos'!A626,Planes!BC:BC)=0,"",SUMIF(Planes!BA:BA,'Control de pagos'!A626,Planes!BC:BC)),"")</f>
        <v/>
      </c>
      <c r="N626" s="66">
        <f t="shared" si="29"/>
        <v>0</v>
      </c>
    </row>
    <row r="627" spans="1:14" ht="15" hidden="1" customHeight="1">
      <c r="A627" s="11" t="str">
        <f t="shared" si="31"/>
        <v xml:space="preserve"> </v>
      </c>
      <c r="J627" s="30" t="str">
        <f t="shared" si="30"/>
        <v/>
      </c>
      <c r="L627" s="11" t="str">
        <f>IF(I627&lt;&gt;"",IF(SUMIF(Planes!BA:BA,'Control de pagos'!A627,Planes!BC:BC)=0,"",SUMIF(Planes!BA:BA,'Control de pagos'!A627,Planes!BC:BC)),"")</f>
        <v/>
      </c>
      <c r="N627" s="66">
        <f t="shared" si="29"/>
        <v>0</v>
      </c>
    </row>
    <row r="628" spans="1:14" ht="15" hidden="1" customHeight="1">
      <c r="A628" s="11" t="str">
        <f t="shared" si="31"/>
        <v xml:space="preserve"> </v>
      </c>
      <c r="J628" s="30" t="str">
        <f t="shared" si="30"/>
        <v/>
      </c>
      <c r="L628" s="11" t="str">
        <f>IF(I628&lt;&gt;"",IF(SUMIF(Planes!BA:BA,'Control de pagos'!A628,Planes!BC:BC)=0,"",SUMIF(Planes!BA:BA,'Control de pagos'!A628,Planes!BC:BC)),"")</f>
        <v/>
      </c>
      <c r="N628" s="66">
        <f t="shared" si="29"/>
        <v>0</v>
      </c>
    </row>
    <row r="629" spans="1:14" ht="15" hidden="1" customHeight="1">
      <c r="A629" s="11" t="str">
        <f t="shared" si="31"/>
        <v xml:space="preserve"> </v>
      </c>
      <c r="J629" s="30" t="str">
        <f t="shared" si="30"/>
        <v/>
      </c>
      <c r="L629" s="11" t="str">
        <f>IF(I629&lt;&gt;"",IF(SUMIF(Planes!BA:BA,'Control de pagos'!A629,Planes!BC:BC)=0,"",SUMIF(Planes!BA:BA,'Control de pagos'!A629,Planes!BC:BC)),"")</f>
        <v/>
      </c>
      <c r="N629" s="66">
        <f t="shared" si="29"/>
        <v>0</v>
      </c>
    </row>
    <row r="630" spans="1:14" ht="15" hidden="1" customHeight="1">
      <c r="A630" s="11" t="str">
        <f t="shared" si="31"/>
        <v xml:space="preserve"> </v>
      </c>
      <c r="J630" s="30" t="str">
        <f t="shared" si="30"/>
        <v/>
      </c>
      <c r="L630" s="11" t="str">
        <f>IF(I630&lt;&gt;"",IF(SUMIF(Planes!BA:BA,'Control de pagos'!A630,Planes!BC:BC)=0,"",SUMIF(Planes!BA:BA,'Control de pagos'!A630,Planes!BC:BC)),"")</f>
        <v/>
      </c>
      <c r="N630" s="66">
        <f t="shared" si="29"/>
        <v>0</v>
      </c>
    </row>
    <row r="631" spans="1:14" ht="15" hidden="1" customHeight="1">
      <c r="A631" s="11" t="str">
        <f t="shared" si="31"/>
        <v xml:space="preserve"> </v>
      </c>
      <c r="J631" s="30" t="str">
        <f t="shared" si="30"/>
        <v/>
      </c>
      <c r="L631" s="11" t="str">
        <f>IF(I631&lt;&gt;"",IF(SUMIF(Planes!BA:BA,'Control de pagos'!A631,Planes!BC:BC)=0,"",SUMIF(Planes!BA:BA,'Control de pagos'!A631,Planes!BC:BC)),"")</f>
        <v/>
      </c>
      <c r="N631" s="66">
        <f t="shared" si="29"/>
        <v>0</v>
      </c>
    </row>
    <row r="632" spans="1:14" ht="15" hidden="1" customHeight="1">
      <c r="A632" s="11" t="str">
        <f t="shared" si="31"/>
        <v xml:space="preserve"> </v>
      </c>
      <c r="J632" s="30" t="str">
        <f t="shared" si="30"/>
        <v/>
      </c>
      <c r="L632" s="11" t="str">
        <f>IF(I632&lt;&gt;"",IF(SUMIF(Planes!BA:BA,'Control de pagos'!A632,Planes!BC:BC)=0,"",SUMIF(Planes!BA:BA,'Control de pagos'!A632,Planes!BC:BC)),"")</f>
        <v/>
      </c>
      <c r="N632" s="66">
        <f t="shared" si="29"/>
        <v>0</v>
      </c>
    </row>
    <row r="633" spans="1:14" ht="15" hidden="1" customHeight="1">
      <c r="A633" s="11" t="str">
        <f t="shared" si="31"/>
        <v xml:space="preserve"> </v>
      </c>
      <c r="J633" s="30" t="str">
        <f t="shared" si="30"/>
        <v/>
      </c>
      <c r="L633" s="11" t="str">
        <f>IF(I633&lt;&gt;"",IF(SUMIF(Planes!BA:BA,'Control de pagos'!A633,Planes!BC:BC)=0,"",SUMIF(Planes!BA:BA,'Control de pagos'!A633,Planes!BC:BC)),"")</f>
        <v/>
      </c>
      <c r="N633" s="66">
        <f t="shared" si="29"/>
        <v>0</v>
      </c>
    </row>
    <row r="634" spans="1:14" ht="15" hidden="1" customHeight="1">
      <c r="A634" s="11" t="str">
        <f t="shared" si="31"/>
        <v xml:space="preserve"> </v>
      </c>
      <c r="J634" s="30" t="str">
        <f t="shared" si="30"/>
        <v/>
      </c>
      <c r="L634" s="11" t="str">
        <f>IF(I634&lt;&gt;"",IF(SUMIF(Planes!BA:BA,'Control de pagos'!A634,Planes!BC:BC)=0,"",SUMIF(Planes!BA:BA,'Control de pagos'!A634,Planes!BC:BC)),"")</f>
        <v/>
      </c>
      <c r="N634" s="66">
        <f t="shared" si="29"/>
        <v>0</v>
      </c>
    </row>
    <row r="635" spans="1:14" ht="15" hidden="1" customHeight="1">
      <c r="A635" s="11" t="str">
        <f t="shared" si="31"/>
        <v xml:space="preserve"> </v>
      </c>
      <c r="J635" s="30" t="str">
        <f t="shared" si="30"/>
        <v/>
      </c>
      <c r="L635" s="11" t="str">
        <f>IF(I635&lt;&gt;"",IF(SUMIF(Planes!BA:BA,'Control de pagos'!A635,Planes!BC:BC)=0,"",SUMIF(Planes!BA:BA,'Control de pagos'!A635,Planes!BC:BC)),"")</f>
        <v/>
      </c>
      <c r="N635" s="66">
        <f t="shared" si="29"/>
        <v>0</v>
      </c>
    </row>
    <row r="636" spans="1:14" ht="15" hidden="1" customHeight="1">
      <c r="A636" s="11" t="str">
        <f t="shared" si="31"/>
        <v xml:space="preserve"> </v>
      </c>
      <c r="J636" s="30" t="str">
        <f t="shared" si="30"/>
        <v/>
      </c>
      <c r="L636" s="11" t="str">
        <f>IF(I636&lt;&gt;"",IF(SUMIF(Planes!BA:BA,'Control de pagos'!A636,Planes!BC:BC)=0,"",SUMIF(Planes!BA:BA,'Control de pagos'!A636,Planes!BC:BC)),"")</f>
        <v/>
      </c>
      <c r="N636" s="66">
        <f t="shared" si="29"/>
        <v>0</v>
      </c>
    </row>
    <row r="637" spans="1:14" ht="15" hidden="1" customHeight="1">
      <c r="A637" s="11" t="str">
        <f t="shared" si="31"/>
        <v xml:space="preserve"> </v>
      </c>
      <c r="J637" s="30" t="str">
        <f t="shared" si="30"/>
        <v/>
      </c>
      <c r="L637" s="11" t="str">
        <f>IF(I637&lt;&gt;"",IF(SUMIF(Planes!BA:BA,'Control de pagos'!A637,Planes!BC:BC)=0,"",SUMIF(Planes!BA:BA,'Control de pagos'!A637,Planes!BC:BC)),"")</f>
        <v/>
      </c>
      <c r="N637" s="66">
        <f t="shared" si="29"/>
        <v>0</v>
      </c>
    </row>
    <row r="638" spans="1:14" ht="15" hidden="1" customHeight="1">
      <c r="A638" s="11" t="str">
        <f t="shared" si="31"/>
        <v xml:space="preserve"> </v>
      </c>
      <c r="J638" s="30" t="str">
        <f t="shared" si="30"/>
        <v/>
      </c>
      <c r="L638" s="11" t="str">
        <f>IF(I638&lt;&gt;"",IF(SUMIF(Planes!BA:BA,'Control de pagos'!A638,Planes!BC:BC)=0,"",SUMIF(Planes!BA:BA,'Control de pagos'!A638,Planes!BC:BC)),"")</f>
        <v/>
      </c>
      <c r="N638" s="66">
        <f t="shared" si="29"/>
        <v>0</v>
      </c>
    </row>
    <row r="639" spans="1:14" ht="15" hidden="1" customHeight="1">
      <c r="A639" s="11" t="str">
        <f t="shared" si="31"/>
        <v xml:space="preserve"> </v>
      </c>
      <c r="J639" s="30" t="str">
        <f t="shared" si="30"/>
        <v/>
      </c>
      <c r="L639" s="11" t="str">
        <f>IF(I639&lt;&gt;"",IF(SUMIF(Planes!BA:BA,'Control de pagos'!A639,Planes!BC:BC)=0,"",SUMIF(Planes!BA:BA,'Control de pagos'!A639,Planes!BC:BC)),"")</f>
        <v/>
      </c>
      <c r="N639" s="66">
        <f t="shared" si="29"/>
        <v>0</v>
      </c>
    </row>
    <row r="640" spans="1:14" ht="15" hidden="1" customHeight="1">
      <c r="A640" s="11" t="str">
        <f t="shared" si="31"/>
        <v xml:space="preserve"> </v>
      </c>
      <c r="J640" s="30" t="str">
        <f t="shared" si="30"/>
        <v/>
      </c>
      <c r="L640" s="11" t="str">
        <f>IF(I640&lt;&gt;"",IF(SUMIF(Planes!BA:BA,'Control de pagos'!A640,Planes!BC:BC)=0,"",SUMIF(Planes!BA:BA,'Control de pagos'!A640,Planes!BC:BC)),"")</f>
        <v/>
      </c>
      <c r="N640" s="66">
        <f t="shared" si="29"/>
        <v>0</v>
      </c>
    </row>
    <row r="641" spans="1:14" ht="15" hidden="1" customHeight="1">
      <c r="A641" s="11" t="str">
        <f t="shared" si="31"/>
        <v xml:space="preserve"> </v>
      </c>
      <c r="J641" s="30" t="str">
        <f t="shared" si="30"/>
        <v/>
      </c>
      <c r="L641" s="11" t="str">
        <f>IF(I641&lt;&gt;"",IF(SUMIF(Planes!BA:BA,'Control de pagos'!A641,Planes!BC:BC)=0,"",SUMIF(Planes!BA:BA,'Control de pagos'!A641,Planes!BC:BC)),"")</f>
        <v/>
      </c>
      <c r="N641" s="66">
        <f t="shared" si="29"/>
        <v>0</v>
      </c>
    </row>
    <row r="642" spans="1:14" ht="15" hidden="1" customHeight="1">
      <c r="A642" s="11" t="str">
        <f t="shared" si="31"/>
        <v xml:space="preserve"> </v>
      </c>
      <c r="J642" s="30" t="str">
        <f t="shared" si="30"/>
        <v/>
      </c>
      <c r="L642" s="11" t="str">
        <f>IF(I642&lt;&gt;"",IF(SUMIF(Planes!BA:BA,'Control de pagos'!A642,Planes!BC:BC)=0,"",SUMIF(Planes!BA:BA,'Control de pagos'!A642,Planes!BC:BC)),"")</f>
        <v/>
      </c>
      <c r="N642" s="66">
        <f t="shared" si="29"/>
        <v>0</v>
      </c>
    </row>
    <row r="643" spans="1:14" ht="15" hidden="1" customHeight="1">
      <c r="A643" s="11" t="str">
        <f t="shared" si="31"/>
        <v xml:space="preserve"> </v>
      </c>
      <c r="J643" s="30" t="str">
        <f t="shared" si="30"/>
        <v/>
      </c>
      <c r="L643" s="11" t="str">
        <f>IF(I643&lt;&gt;"",IF(SUMIF(Planes!BA:BA,'Control de pagos'!A643,Planes!BC:BC)=0,"",SUMIF(Planes!BA:BA,'Control de pagos'!A643,Planes!BC:BC)),"")</f>
        <v/>
      </c>
      <c r="N643" s="66">
        <f t="shared" si="29"/>
        <v>0</v>
      </c>
    </row>
    <row r="644" spans="1:14" ht="15" hidden="1" customHeight="1">
      <c r="A644" s="11" t="str">
        <f t="shared" si="31"/>
        <v xml:space="preserve"> </v>
      </c>
      <c r="J644" s="30" t="str">
        <f t="shared" si="30"/>
        <v/>
      </c>
      <c r="L644" s="11" t="str">
        <f>IF(I644&lt;&gt;"",IF(SUMIF(Planes!BA:BA,'Control de pagos'!A644,Planes!BC:BC)=0,"",SUMIF(Planes!BA:BA,'Control de pagos'!A644,Planes!BC:BC)),"")</f>
        <v/>
      </c>
      <c r="N644" s="66">
        <f t="shared" ref="N644:N707" si="32">IF(D644=0,D643,D644)</f>
        <v>0</v>
      </c>
    </row>
    <row r="645" spans="1:14" ht="15" hidden="1" customHeight="1">
      <c r="A645" s="11" t="str">
        <f t="shared" si="31"/>
        <v xml:space="preserve"> </v>
      </c>
      <c r="J645" s="30" t="str">
        <f t="shared" si="30"/>
        <v/>
      </c>
      <c r="L645" s="11" t="str">
        <f>IF(I645&lt;&gt;"",IF(SUMIF(Planes!BA:BA,'Control de pagos'!A645,Planes!BC:BC)=0,"",SUMIF(Planes!BA:BA,'Control de pagos'!A645,Planes!BC:BC)),"")</f>
        <v/>
      </c>
      <c r="N645" s="66">
        <f t="shared" si="32"/>
        <v>0</v>
      </c>
    </row>
    <row r="646" spans="1:14" ht="15" hidden="1" customHeight="1">
      <c r="A646" s="11" t="str">
        <f t="shared" si="31"/>
        <v xml:space="preserve"> </v>
      </c>
      <c r="J646" s="30" t="str">
        <f t="shared" si="30"/>
        <v/>
      </c>
      <c r="L646" s="11" t="str">
        <f>IF(I646&lt;&gt;"",IF(SUMIF(Planes!BA:BA,'Control de pagos'!A646,Planes!BC:BC)=0,"",SUMIF(Planes!BA:BA,'Control de pagos'!A646,Planes!BC:BC)),"")</f>
        <v/>
      </c>
      <c r="N646" s="66">
        <f t="shared" si="32"/>
        <v>0</v>
      </c>
    </row>
    <row r="647" spans="1:14" ht="15" hidden="1" customHeight="1">
      <c r="A647" s="11" t="str">
        <f t="shared" si="31"/>
        <v xml:space="preserve"> </v>
      </c>
      <c r="J647" s="30" t="str">
        <f t="shared" si="30"/>
        <v/>
      </c>
      <c r="L647" s="11" t="str">
        <f>IF(I647&lt;&gt;"",IF(SUMIF(Planes!BA:BA,'Control de pagos'!A647,Planes!BC:BC)=0,"",SUMIF(Planes!BA:BA,'Control de pagos'!A647,Planes!BC:BC)),"")</f>
        <v/>
      </c>
      <c r="N647" s="66">
        <f t="shared" si="32"/>
        <v>0</v>
      </c>
    </row>
    <row r="648" spans="1:14" ht="15" hidden="1" customHeight="1">
      <c r="A648" s="11" t="str">
        <f t="shared" si="31"/>
        <v xml:space="preserve"> </v>
      </c>
      <c r="J648" s="30" t="str">
        <f t="shared" si="30"/>
        <v/>
      </c>
      <c r="L648" s="11" t="str">
        <f>IF(I648&lt;&gt;"",IF(SUMIF(Planes!BA:BA,'Control de pagos'!A648,Planes!BC:BC)=0,"",SUMIF(Planes!BA:BA,'Control de pagos'!A648,Planes!BC:BC)),"")</f>
        <v/>
      </c>
      <c r="N648" s="66">
        <f t="shared" si="32"/>
        <v>0</v>
      </c>
    </row>
    <row r="649" spans="1:14" ht="15" hidden="1" customHeight="1">
      <c r="A649" s="11" t="str">
        <f t="shared" si="31"/>
        <v xml:space="preserve"> </v>
      </c>
      <c r="J649" s="30" t="str">
        <f t="shared" si="30"/>
        <v/>
      </c>
      <c r="L649" s="11" t="str">
        <f>IF(I649&lt;&gt;"",IF(SUMIF(Planes!BA:BA,'Control de pagos'!A649,Planes!BC:BC)=0,"",SUMIF(Planes!BA:BA,'Control de pagos'!A649,Planes!BC:BC)),"")</f>
        <v/>
      </c>
      <c r="N649" s="66">
        <f t="shared" si="32"/>
        <v>0</v>
      </c>
    </row>
    <row r="650" spans="1:14" ht="15" hidden="1" customHeight="1">
      <c r="A650" s="11" t="str">
        <f t="shared" si="31"/>
        <v xml:space="preserve"> </v>
      </c>
      <c r="J650" s="30" t="str">
        <f t="shared" si="30"/>
        <v/>
      </c>
      <c r="L650" s="11" t="str">
        <f>IF(I650&lt;&gt;"",IF(SUMIF(Planes!BA:BA,'Control de pagos'!A650,Planes!BC:BC)=0,"",SUMIF(Planes!BA:BA,'Control de pagos'!A650,Planes!BC:BC)),"")</f>
        <v/>
      </c>
      <c r="N650" s="66">
        <f t="shared" si="32"/>
        <v>0</v>
      </c>
    </row>
    <row r="651" spans="1:14" ht="15" hidden="1" customHeight="1">
      <c r="A651" s="11" t="str">
        <f t="shared" si="31"/>
        <v xml:space="preserve"> </v>
      </c>
      <c r="J651" s="30" t="str">
        <f t="shared" si="30"/>
        <v/>
      </c>
      <c r="L651" s="11" t="str">
        <f>IF(I651&lt;&gt;"",IF(SUMIF(Planes!BA:BA,'Control de pagos'!A651,Planes!BC:BC)=0,"",SUMIF(Planes!BA:BA,'Control de pagos'!A651,Planes!BC:BC)),"")</f>
        <v/>
      </c>
      <c r="N651" s="66">
        <f t="shared" si="32"/>
        <v>0</v>
      </c>
    </row>
    <row r="652" spans="1:14" ht="15" hidden="1" customHeight="1">
      <c r="A652" s="11" t="str">
        <f t="shared" si="31"/>
        <v xml:space="preserve"> </v>
      </c>
      <c r="J652" s="30" t="str">
        <f t="shared" si="30"/>
        <v/>
      </c>
      <c r="L652" s="11" t="str">
        <f>IF(I652&lt;&gt;"",IF(SUMIF(Planes!BA:BA,'Control de pagos'!A652,Planes!BC:BC)=0,"",SUMIF(Planes!BA:BA,'Control de pagos'!A652,Planes!BC:BC)),"")</f>
        <v/>
      </c>
      <c r="N652" s="66">
        <f t="shared" si="32"/>
        <v>0</v>
      </c>
    </row>
    <row r="653" spans="1:14" ht="15" hidden="1" customHeight="1">
      <c r="A653" s="11" t="str">
        <f t="shared" si="31"/>
        <v xml:space="preserve"> </v>
      </c>
      <c r="J653" s="30" t="str">
        <f t="shared" si="30"/>
        <v/>
      </c>
      <c r="L653" s="11" t="str">
        <f>IF(I653&lt;&gt;"",IF(SUMIF(Planes!BA:BA,'Control de pagos'!A653,Planes!BC:BC)=0,"",SUMIF(Planes!BA:BA,'Control de pagos'!A653,Planes!BC:BC)),"")</f>
        <v/>
      </c>
      <c r="N653" s="66">
        <f t="shared" si="32"/>
        <v>0</v>
      </c>
    </row>
    <row r="654" spans="1:14" ht="15" hidden="1" customHeight="1">
      <c r="A654" s="11" t="str">
        <f t="shared" si="31"/>
        <v xml:space="preserve"> </v>
      </c>
      <c r="J654" s="30" t="str">
        <f t="shared" si="30"/>
        <v/>
      </c>
      <c r="L654" s="11" t="str">
        <f>IF(I654&lt;&gt;"",IF(SUMIF(Planes!BA:BA,'Control de pagos'!A654,Planes!BC:BC)=0,"",SUMIF(Planes!BA:BA,'Control de pagos'!A654,Planes!BC:BC)),"")</f>
        <v/>
      </c>
      <c r="N654" s="66">
        <f t="shared" si="32"/>
        <v>0</v>
      </c>
    </row>
    <row r="655" spans="1:14" ht="15" hidden="1" customHeight="1">
      <c r="A655" s="11" t="str">
        <f t="shared" si="31"/>
        <v xml:space="preserve"> </v>
      </c>
      <c r="J655" s="30" t="str">
        <f t="shared" si="30"/>
        <v/>
      </c>
      <c r="L655" s="11" t="str">
        <f>IF(I655&lt;&gt;"",IF(SUMIF(Planes!BA:BA,'Control de pagos'!A655,Planes!BC:BC)=0,"",SUMIF(Planes!BA:BA,'Control de pagos'!A655,Planes!BC:BC)),"")</f>
        <v/>
      </c>
      <c r="N655" s="66">
        <f t="shared" si="32"/>
        <v>0</v>
      </c>
    </row>
    <row r="656" spans="1:14" ht="15" hidden="1" customHeight="1">
      <c r="A656" s="11" t="str">
        <f t="shared" si="31"/>
        <v xml:space="preserve"> </v>
      </c>
      <c r="J656" s="30" t="str">
        <f t="shared" si="30"/>
        <v/>
      </c>
      <c r="L656" s="11" t="str">
        <f>IF(I656&lt;&gt;"",IF(SUMIF(Planes!BA:BA,'Control de pagos'!A656,Planes!BC:BC)=0,"",SUMIF(Planes!BA:BA,'Control de pagos'!A656,Planes!BC:BC)),"")</f>
        <v/>
      </c>
      <c r="N656" s="66">
        <f t="shared" si="32"/>
        <v>0</v>
      </c>
    </row>
    <row r="657" spans="1:14" ht="15" hidden="1" customHeight="1">
      <c r="A657" s="11" t="str">
        <f t="shared" si="31"/>
        <v xml:space="preserve"> </v>
      </c>
      <c r="J657" s="30" t="str">
        <f t="shared" ref="J657:J720" si="33">IF(I657&lt;&gt;"",I657-DAY(I657)+1,IF(A656=A657,IF(I656&lt;&gt;"","-",""),IF(A657=A658,IF(I658&lt;&gt;"","-",""),"")))</f>
        <v/>
      </c>
      <c r="L657" s="11" t="str">
        <f>IF(I657&lt;&gt;"",IF(SUMIF(Planes!BA:BA,'Control de pagos'!A657,Planes!BC:BC)=0,"",SUMIF(Planes!BA:BA,'Control de pagos'!A657,Planes!BC:BC)),"")</f>
        <v/>
      </c>
      <c r="N657" s="66">
        <f t="shared" si="32"/>
        <v>0</v>
      </c>
    </row>
    <row r="658" spans="1:14" ht="15" hidden="1" customHeight="1">
      <c r="A658" s="11" t="str">
        <f t="shared" si="31"/>
        <v xml:space="preserve"> 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6">
        <f t="shared" si="32"/>
        <v>0</v>
      </c>
    </row>
    <row r="659" spans="1:14" ht="15" hidden="1" customHeight="1">
      <c r="A659" s="11" t="str">
        <f t="shared" si="31"/>
        <v xml:space="preserve"> 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6">
        <f t="shared" si="32"/>
        <v>0</v>
      </c>
    </row>
    <row r="660" spans="1:14" ht="15" hidden="1" customHeight="1">
      <c r="A660" s="11" t="str">
        <f t="shared" si="31"/>
        <v xml:space="preserve"> 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6">
        <f t="shared" si="32"/>
        <v>0</v>
      </c>
    </row>
    <row r="661" spans="1:14" ht="15" hidden="1" customHeight="1">
      <c r="A661" s="11" t="str">
        <f t="shared" si="31"/>
        <v xml:space="preserve"> 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6">
        <f t="shared" si="32"/>
        <v>0</v>
      </c>
    </row>
    <row r="662" spans="1:14" ht="15" hidden="1" customHeight="1">
      <c r="A662" s="11" t="str">
        <f t="shared" si="31"/>
        <v xml:space="preserve"> 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6">
        <f t="shared" si="32"/>
        <v>0</v>
      </c>
    </row>
    <row r="663" spans="1:14" ht="15" hidden="1" customHeight="1">
      <c r="A663" s="11" t="str">
        <f t="shared" si="31"/>
        <v xml:space="preserve"> 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6">
        <f t="shared" si="32"/>
        <v>0</v>
      </c>
    </row>
    <row r="664" spans="1:14" ht="15" hidden="1" customHeight="1">
      <c r="A664" s="11" t="str">
        <f t="shared" si="31"/>
        <v xml:space="preserve"> 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6">
        <f t="shared" si="32"/>
        <v>0</v>
      </c>
    </row>
    <row r="665" spans="1:14" ht="15" hidden="1" customHeight="1">
      <c r="A665" s="11" t="str">
        <f t="shared" si="31"/>
        <v xml:space="preserve"> 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6">
        <f t="shared" si="32"/>
        <v>0</v>
      </c>
    </row>
    <row r="666" spans="1:14" ht="15" hidden="1" customHeight="1">
      <c r="A666" s="11" t="str">
        <f t="shared" si="31"/>
        <v xml:space="preserve"> 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6">
        <f t="shared" si="32"/>
        <v>0</v>
      </c>
    </row>
    <row r="667" spans="1:14" ht="15" hidden="1" customHeight="1">
      <c r="A667" s="11" t="str">
        <f t="shared" si="31"/>
        <v xml:space="preserve"> 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6">
        <f t="shared" si="32"/>
        <v>0</v>
      </c>
    </row>
    <row r="668" spans="1:14" ht="15" hidden="1" customHeight="1">
      <c r="A668" s="11" t="str">
        <f t="shared" si="31"/>
        <v xml:space="preserve"> 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6">
        <f t="shared" si="32"/>
        <v>0</v>
      </c>
    </row>
    <row r="669" spans="1:14" ht="15" hidden="1" customHeight="1">
      <c r="A669" s="11" t="str">
        <f t="shared" si="31"/>
        <v xml:space="preserve"> 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6">
        <f t="shared" si="32"/>
        <v>0</v>
      </c>
    </row>
    <row r="670" spans="1:14" ht="15" hidden="1" customHeight="1">
      <c r="A670" s="11" t="str">
        <f t="shared" si="31"/>
        <v xml:space="preserve"> 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6">
        <f t="shared" si="32"/>
        <v>0</v>
      </c>
    </row>
    <row r="671" spans="1:14" ht="15" hidden="1" customHeight="1">
      <c r="A671" s="11" t="str">
        <f t="shared" si="31"/>
        <v xml:space="preserve"> 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6">
        <f t="shared" si="32"/>
        <v>0</v>
      </c>
    </row>
    <row r="672" spans="1:14" ht="15" hidden="1" customHeight="1">
      <c r="A672" s="11" t="str">
        <f t="shared" si="31"/>
        <v xml:space="preserve"> 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6">
        <f t="shared" si="32"/>
        <v>0</v>
      </c>
    </row>
    <row r="673" spans="1:14" ht="15" hidden="1" customHeight="1">
      <c r="A673" s="11" t="str">
        <f t="shared" si="31"/>
        <v xml:space="preserve"> 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6">
        <f t="shared" si="32"/>
        <v>0</v>
      </c>
    </row>
    <row r="674" spans="1:14" ht="15" hidden="1" customHeight="1">
      <c r="A674" s="11" t="str">
        <f t="shared" si="31"/>
        <v xml:space="preserve"> 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6">
        <f t="shared" si="32"/>
        <v>0</v>
      </c>
    </row>
    <row r="675" spans="1:14" ht="15" hidden="1" customHeight="1">
      <c r="A675" s="11" t="str">
        <f t="shared" si="31"/>
        <v xml:space="preserve"> 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6">
        <f t="shared" si="32"/>
        <v>0</v>
      </c>
    </row>
    <row r="676" spans="1:14" ht="15" hidden="1" customHeight="1">
      <c r="A676" s="11" t="str">
        <f t="shared" si="31"/>
        <v xml:space="preserve"> 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6">
        <f t="shared" si="32"/>
        <v>0</v>
      </c>
    </row>
    <row r="677" spans="1:14" ht="15" hidden="1" customHeight="1">
      <c r="A677" s="11" t="str">
        <f t="shared" si="31"/>
        <v xml:space="preserve"> 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6">
        <f t="shared" si="32"/>
        <v>0</v>
      </c>
    </row>
    <row r="678" spans="1:14" ht="15" hidden="1" customHeight="1">
      <c r="A678" s="11" t="str">
        <f t="shared" si="31"/>
        <v xml:space="preserve"> 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6">
        <f t="shared" si="32"/>
        <v>0</v>
      </c>
    </row>
    <row r="679" spans="1:14" ht="15" hidden="1" customHeight="1">
      <c r="A679" s="11" t="str">
        <f t="shared" si="31"/>
        <v xml:space="preserve"> 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6">
        <f t="shared" si="32"/>
        <v>0</v>
      </c>
    </row>
    <row r="680" spans="1:14" ht="15" hidden="1" customHeight="1">
      <c r="A680" s="11" t="str">
        <f t="shared" si="31"/>
        <v xml:space="preserve"> 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6">
        <f t="shared" si="32"/>
        <v>0</v>
      </c>
    </row>
    <row r="681" spans="1:14" ht="15" hidden="1" customHeight="1">
      <c r="A681" s="11" t="str">
        <f t="shared" si="31"/>
        <v xml:space="preserve"> 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6">
        <f t="shared" si="32"/>
        <v>0</v>
      </c>
    </row>
    <row r="682" spans="1:14" ht="15" hidden="1" customHeight="1">
      <c r="A682" s="11" t="str">
        <f t="shared" ref="A682:A745" si="34">B682&amp;" "&amp;IF(C682="",C681,C682)</f>
        <v xml:space="preserve"> 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6">
        <f t="shared" si="32"/>
        <v>0</v>
      </c>
    </row>
    <row r="683" spans="1:14" ht="15" hidden="1" customHeight="1">
      <c r="A683" s="11" t="str">
        <f t="shared" si="34"/>
        <v xml:space="preserve"> 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6">
        <f t="shared" si="32"/>
        <v>0</v>
      </c>
    </row>
    <row r="684" spans="1:14" ht="15" hidden="1" customHeight="1">
      <c r="A684" s="11" t="str">
        <f t="shared" si="34"/>
        <v xml:space="preserve"> 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6">
        <f t="shared" si="32"/>
        <v>0</v>
      </c>
    </row>
    <row r="685" spans="1:14" ht="15" hidden="1" customHeight="1">
      <c r="A685" s="11" t="str">
        <f t="shared" si="34"/>
        <v xml:space="preserve"> 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6">
        <f t="shared" si="32"/>
        <v>0</v>
      </c>
    </row>
    <row r="686" spans="1:14" ht="15" hidden="1" customHeight="1">
      <c r="A686" s="11" t="str">
        <f t="shared" si="34"/>
        <v xml:space="preserve"> 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6">
        <f t="shared" si="32"/>
        <v>0</v>
      </c>
    </row>
    <row r="687" spans="1:14" ht="15" hidden="1" customHeight="1">
      <c r="A687" s="11" t="str">
        <f t="shared" si="34"/>
        <v xml:space="preserve"> 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6">
        <f t="shared" si="32"/>
        <v>0</v>
      </c>
    </row>
    <row r="688" spans="1:14" ht="15" hidden="1" customHeight="1">
      <c r="A688" s="11" t="str">
        <f t="shared" si="34"/>
        <v xml:space="preserve"> 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6">
        <f t="shared" si="32"/>
        <v>0</v>
      </c>
    </row>
    <row r="689" spans="1:14" ht="15" hidden="1" customHeight="1">
      <c r="A689" s="11" t="str">
        <f t="shared" si="34"/>
        <v xml:space="preserve"> 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6">
        <f t="shared" si="32"/>
        <v>0</v>
      </c>
    </row>
    <row r="690" spans="1:14" ht="15" hidden="1" customHeight="1">
      <c r="A690" s="11" t="str">
        <f t="shared" si="34"/>
        <v xml:space="preserve"> 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6">
        <f t="shared" si="32"/>
        <v>0</v>
      </c>
    </row>
    <row r="691" spans="1:14" ht="15" hidden="1" customHeight="1">
      <c r="A691" s="11" t="str">
        <f t="shared" si="34"/>
        <v xml:space="preserve"> 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6">
        <f t="shared" si="32"/>
        <v>0</v>
      </c>
    </row>
    <row r="692" spans="1:14" ht="15" hidden="1" customHeight="1">
      <c r="A692" s="11" t="str">
        <f t="shared" si="34"/>
        <v xml:space="preserve"> 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6">
        <f t="shared" si="32"/>
        <v>0</v>
      </c>
    </row>
    <row r="693" spans="1:14" ht="15" hidden="1" customHeight="1">
      <c r="A693" s="11" t="str">
        <f t="shared" si="34"/>
        <v xml:space="preserve"> 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6">
        <f t="shared" si="32"/>
        <v>0</v>
      </c>
    </row>
    <row r="694" spans="1:14" ht="15" hidden="1" customHeight="1">
      <c r="A694" s="11" t="str">
        <f t="shared" si="34"/>
        <v xml:space="preserve"> 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6">
        <f t="shared" si="32"/>
        <v>0</v>
      </c>
    </row>
    <row r="695" spans="1:14" ht="15" hidden="1" customHeight="1">
      <c r="A695" s="11" t="str">
        <f t="shared" si="34"/>
        <v xml:space="preserve"> 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6">
        <f t="shared" si="32"/>
        <v>0</v>
      </c>
    </row>
    <row r="696" spans="1:14" ht="15" hidden="1" customHeight="1">
      <c r="A696" s="11" t="str">
        <f t="shared" si="34"/>
        <v xml:space="preserve"> 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6">
        <f t="shared" si="32"/>
        <v>0</v>
      </c>
    </row>
    <row r="697" spans="1:14" ht="15" hidden="1" customHeight="1">
      <c r="A697" s="11" t="str">
        <f t="shared" si="34"/>
        <v xml:space="preserve"> 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6">
        <f t="shared" si="32"/>
        <v>0</v>
      </c>
    </row>
    <row r="698" spans="1:14" ht="15" hidden="1" customHeight="1">
      <c r="A698" s="11" t="str">
        <f t="shared" si="34"/>
        <v xml:space="preserve"> 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6">
        <f t="shared" si="32"/>
        <v>0</v>
      </c>
    </row>
    <row r="699" spans="1:14" ht="15" hidden="1" customHeight="1">
      <c r="A699" s="11" t="str">
        <f t="shared" si="34"/>
        <v xml:space="preserve"> 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6">
        <f t="shared" si="32"/>
        <v>0</v>
      </c>
    </row>
    <row r="700" spans="1:14" ht="15" hidden="1" customHeight="1">
      <c r="A700" s="11" t="str">
        <f t="shared" si="34"/>
        <v xml:space="preserve"> 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6">
        <f t="shared" si="32"/>
        <v>0</v>
      </c>
    </row>
    <row r="701" spans="1:14" ht="15" hidden="1" customHeight="1">
      <c r="A701" s="11" t="str">
        <f t="shared" si="34"/>
        <v xml:space="preserve"> 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6">
        <f t="shared" si="32"/>
        <v>0</v>
      </c>
    </row>
    <row r="702" spans="1:14" ht="15" hidden="1" customHeight="1">
      <c r="A702" s="11" t="str">
        <f t="shared" si="34"/>
        <v xml:space="preserve"> 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6">
        <f t="shared" si="32"/>
        <v>0</v>
      </c>
    </row>
    <row r="703" spans="1:14" ht="15" hidden="1" customHeight="1">
      <c r="A703" s="11" t="str">
        <f t="shared" si="34"/>
        <v xml:space="preserve"> 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6">
        <f t="shared" si="32"/>
        <v>0</v>
      </c>
    </row>
    <row r="704" spans="1:14" ht="15" hidden="1" customHeight="1">
      <c r="A704" s="11" t="str">
        <f t="shared" si="34"/>
        <v xml:space="preserve"> 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6">
        <f t="shared" si="32"/>
        <v>0</v>
      </c>
    </row>
    <row r="705" spans="1:14" ht="15" hidden="1" customHeight="1">
      <c r="A705" s="11" t="str">
        <f t="shared" si="34"/>
        <v xml:space="preserve"> 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6">
        <f t="shared" si="32"/>
        <v>0</v>
      </c>
    </row>
    <row r="706" spans="1:14" ht="15" hidden="1" customHeight="1">
      <c r="A706" s="11" t="str">
        <f t="shared" si="34"/>
        <v xml:space="preserve"> 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6">
        <f t="shared" si="32"/>
        <v>0</v>
      </c>
    </row>
    <row r="707" spans="1:14" ht="15" hidden="1" customHeight="1">
      <c r="A707" s="11" t="str">
        <f t="shared" si="34"/>
        <v xml:space="preserve"> 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6">
        <f t="shared" si="32"/>
        <v>0</v>
      </c>
    </row>
    <row r="708" spans="1:14" ht="15" hidden="1" customHeight="1">
      <c r="A708" s="11" t="str">
        <f t="shared" si="34"/>
        <v xml:space="preserve"> 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6">
        <f t="shared" ref="N708:N771" si="35">IF(D708=0,D707,D708)</f>
        <v>0</v>
      </c>
    </row>
    <row r="709" spans="1:14" ht="15" hidden="1" customHeight="1">
      <c r="A709" s="11" t="str">
        <f t="shared" si="34"/>
        <v xml:space="preserve"> 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6">
        <f t="shared" si="35"/>
        <v>0</v>
      </c>
    </row>
    <row r="710" spans="1:14" ht="15" hidden="1" customHeight="1">
      <c r="A710" s="11" t="str">
        <f t="shared" si="34"/>
        <v xml:space="preserve"> 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6">
        <f t="shared" si="35"/>
        <v>0</v>
      </c>
    </row>
    <row r="711" spans="1:14" ht="15" hidden="1" customHeight="1">
      <c r="A711" s="11" t="str">
        <f t="shared" si="34"/>
        <v xml:space="preserve"> 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6">
        <f t="shared" si="35"/>
        <v>0</v>
      </c>
    </row>
    <row r="712" spans="1:14" ht="15" hidden="1" customHeight="1">
      <c r="A712" s="11" t="str">
        <f t="shared" si="34"/>
        <v xml:space="preserve"> 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6">
        <f t="shared" si="35"/>
        <v>0</v>
      </c>
    </row>
    <row r="713" spans="1:14" ht="15" hidden="1" customHeight="1">
      <c r="A713" s="11" t="str">
        <f t="shared" si="34"/>
        <v xml:space="preserve"> 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6">
        <f t="shared" si="35"/>
        <v>0</v>
      </c>
    </row>
    <row r="714" spans="1:14" ht="15" hidden="1" customHeight="1">
      <c r="A714" s="11" t="str">
        <f t="shared" si="34"/>
        <v xml:space="preserve"> 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6">
        <f t="shared" si="35"/>
        <v>0</v>
      </c>
    </row>
    <row r="715" spans="1:14" ht="15" hidden="1" customHeight="1">
      <c r="A715" s="11" t="str">
        <f t="shared" si="34"/>
        <v xml:space="preserve"> 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6">
        <f t="shared" si="35"/>
        <v>0</v>
      </c>
    </row>
    <row r="716" spans="1:14" ht="15" hidden="1" customHeight="1">
      <c r="A716" s="11" t="str">
        <f t="shared" si="34"/>
        <v xml:space="preserve"> 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6">
        <f t="shared" si="35"/>
        <v>0</v>
      </c>
    </row>
    <row r="717" spans="1:14" ht="15" hidden="1" customHeight="1">
      <c r="A717" s="11" t="str">
        <f t="shared" si="34"/>
        <v xml:space="preserve"> 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6">
        <f t="shared" si="35"/>
        <v>0</v>
      </c>
    </row>
    <row r="718" spans="1:14" ht="15" hidden="1" customHeight="1">
      <c r="A718" s="11" t="str">
        <f t="shared" si="34"/>
        <v xml:space="preserve"> 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6">
        <f t="shared" si="35"/>
        <v>0</v>
      </c>
    </row>
    <row r="719" spans="1:14" ht="15" hidden="1" customHeight="1">
      <c r="A719" s="11" t="str">
        <f t="shared" si="34"/>
        <v xml:space="preserve"> </v>
      </c>
      <c r="J719" s="30" t="str">
        <f t="shared" si="33"/>
        <v/>
      </c>
      <c r="L719" s="11" t="str">
        <f>IF(I719&lt;&gt;"",IF(SUMIF(Planes!BA:BA,'Control de pagos'!A719,Planes!BC:BC)=0,"",SUMIF(Planes!BA:BA,'Control de pagos'!A719,Planes!BC:BC)),"")</f>
        <v/>
      </c>
      <c r="N719" s="66">
        <f t="shared" si="35"/>
        <v>0</v>
      </c>
    </row>
    <row r="720" spans="1:14" ht="15" hidden="1" customHeight="1">
      <c r="A720" s="11" t="str">
        <f t="shared" si="34"/>
        <v xml:space="preserve"> </v>
      </c>
      <c r="J720" s="30" t="str">
        <f t="shared" si="33"/>
        <v/>
      </c>
      <c r="L720" s="11" t="str">
        <f>IF(I720&lt;&gt;"",IF(SUMIF(Planes!BA:BA,'Control de pagos'!A720,Planes!BC:BC)=0,"",SUMIF(Planes!BA:BA,'Control de pagos'!A720,Planes!BC:BC)),"")</f>
        <v/>
      </c>
      <c r="N720" s="66">
        <f t="shared" si="35"/>
        <v>0</v>
      </c>
    </row>
    <row r="721" spans="1:14" ht="15" hidden="1" customHeight="1">
      <c r="A721" s="11" t="str">
        <f t="shared" si="34"/>
        <v xml:space="preserve"> </v>
      </c>
      <c r="J721" s="30" t="str">
        <f t="shared" ref="J721:J784" si="36">IF(I721&lt;&gt;"",I721-DAY(I721)+1,IF(A720=A721,IF(I720&lt;&gt;"","-",""),IF(A721=A722,IF(I722&lt;&gt;"","-",""),"")))</f>
        <v/>
      </c>
      <c r="L721" s="11" t="str">
        <f>IF(I721&lt;&gt;"",IF(SUMIF(Planes!BA:BA,'Control de pagos'!A721,Planes!BC:BC)=0,"",SUMIF(Planes!BA:BA,'Control de pagos'!A721,Planes!BC:BC)),"")</f>
        <v/>
      </c>
      <c r="N721" s="66">
        <f t="shared" si="35"/>
        <v>0</v>
      </c>
    </row>
    <row r="722" spans="1:14" ht="15" hidden="1" customHeight="1">
      <c r="A722" s="11" t="str">
        <f t="shared" si="34"/>
        <v xml:space="preserve"> </v>
      </c>
      <c r="J722" s="30" t="str">
        <f t="shared" si="36"/>
        <v/>
      </c>
      <c r="L722" s="11" t="str">
        <f>IF(I722&lt;&gt;"",IF(SUMIF(Planes!BA:BA,'Control de pagos'!A722,Planes!BC:BC)=0,"",SUMIF(Planes!BA:BA,'Control de pagos'!A722,Planes!BC:BC)),"")</f>
        <v/>
      </c>
      <c r="N722" s="66">
        <f t="shared" si="35"/>
        <v>0</v>
      </c>
    </row>
    <row r="723" spans="1:14" ht="15" hidden="1" customHeight="1">
      <c r="A723" s="11" t="str">
        <f t="shared" si="34"/>
        <v xml:space="preserve"> </v>
      </c>
      <c r="J723" s="30" t="str">
        <f t="shared" si="36"/>
        <v/>
      </c>
      <c r="L723" s="11" t="str">
        <f>IF(I723&lt;&gt;"",IF(SUMIF(Planes!BA:BA,'Control de pagos'!A723,Planes!BC:BC)=0,"",SUMIF(Planes!BA:BA,'Control de pagos'!A723,Planes!BC:BC)),"")</f>
        <v/>
      </c>
      <c r="N723" s="66">
        <f t="shared" si="35"/>
        <v>0</v>
      </c>
    </row>
    <row r="724" spans="1:14" ht="15" hidden="1" customHeight="1">
      <c r="A724" s="11" t="str">
        <f t="shared" si="34"/>
        <v xml:space="preserve"> </v>
      </c>
      <c r="J724" s="30" t="str">
        <f t="shared" si="36"/>
        <v/>
      </c>
      <c r="L724" s="11" t="str">
        <f>IF(I724&lt;&gt;"",IF(SUMIF(Planes!BA:BA,'Control de pagos'!A724,Planes!BC:BC)=0,"",SUMIF(Planes!BA:BA,'Control de pagos'!A724,Planes!BC:BC)),"")</f>
        <v/>
      </c>
      <c r="N724" s="66">
        <f t="shared" si="35"/>
        <v>0</v>
      </c>
    </row>
    <row r="725" spans="1:14" ht="15" hidden="1" customHeight="1">
      <c r="A725" s="11" t="str">
        <f t="shared" si="34"/>
        <v xml:space="preserve"> </v>
      </c>
      <c r="J725" s="30" t="str">
        <f t="shared" si="36"/>
        <v/>
      </c>
      <c r="L725" s="11" t="str">
        <f>IF(I725&lt;&gt;"",IF(SUMIF(Planes!BA:BA,'Control de pagos'!A725,Planes!BC:BC)=0,"",SUMIF(Planes!BA:BA,'Control de pagos'!A725,Planes!BC:BC)),"")</f>
        <v/>
      </c>
      <c r="N725" s="66">
        <f t="shared" si="35"/>
        <v>0</v>
      </c>
    </row>
    <row r="726" spans="1:14" ht="15" hidden="1" customHeight="1">
      <c r="A726" s="11" t="str">
        <f t="shared" si="34"/>
        <v xml:space="preserve"> </v>
      </c>
      <c r="J726" s="30" t="str">
        <f t="shared" si="36"/>
        <v/>
      </c>
      <c r="L726" s="11" t="str">
        <f>IF(I726&lt;&gt;"",IF(SUMIF(Planes!BA:BA,'Control de pagos'!A726,Planes!BC:BC)=0,"",SUMIF(Planes!BA:BA,'Control de pagos'!A726,Planes!BC:BC)),"")</f>
        <v/>
      </c>
      <c r="N726" s="66">
        <f t="shared" si="35"/>
        <v>0</v>
      </c>
    </row>
    <row r="727" spans="1:14" ht="15" hidden="1" customHeight="1">
      <c r="A727" s="11" t="str">
        <f t="shared" si="34"/>
        <v xml:space="preserve"> </v>
      </c>
      <c r="J727" s="30" t="str">
        <f t="shared" si="36"/>
        <v/>
      </c>
      <c r="L727" s="11" t="str">
        <f>IF(I727&lt;&gt;"",IF(SUMIF(Planes!BA:BA,'Control de pagos'!A727,Planes!BC:BC)=0,"",SUMIF(Planes!BA:BA,'Control de pagos'!A727,Planes!BC:BC)),"")</f>
        <v/>
      </c>
      <c r="N727" s="66">
        <f t="shared" si="35"/>
        <v>0</v>
      </c>
    </row>
    <row r="728" spans="1:14" ht="15" hidden="1" customHeight="1">
      <c r="A728" s="11" t="str">
        <f t="shared" si="34"/>
        <v xml:space="preserve"> </v>
      </c>
      <c r="J728" s="30" t="str">
        <f t="shared" si="36"/>
        <v/>
      </c>
      <c r="L728" s="11" t="str">
        <f>IF(I728&lt;&gt;"",IF(SUMIF(Planes!BA:BA,'Control de pagos'!A728,Planes!BC:BC)=0,"",SUMIF(Planes!BA:BA,'Control de pagos'!A728,Planes!BC:BC)),"")</f>
        <v/>
      </c>
      <c r="N728" s="66">
        <f t="shared" si="35"/>
        <v>0</v>
      </c>
    </row>
    <row r="729" spans="1:14" ht="15" hidden="1" customHeight="1">
      <c r="A729" s="11" t="str">
        <f t="shared" si="34"/>
        <v xml:space="preserve"> </v>
      </c>
      <c r="J729" s="30" t="str">
        <f t="shared" si="36"/>
        <v/>
      </c>
      <c r="L729" s="11" t="str">
        <f>IF(I729&lt;&gt;"",IF(SUMIF(Planes!BA:BA,'Control de pagos'!A729,Planes!BC:BC)=0,"",SUMIF(Planes!BA:BA,'Control de pagos'!A729,Planes!BC:BC)),"")</f>
        <v/>
      </c>
      <c r="N729" s="66">
        <f t="shared" si="35"/>
        <v>0</v>
      </c>
    </row>
    <row r="730" spans="1:14" ht="15" hidden="1" customHeight="1">
      <c r="A730" s="11" t="str">
        <f t="shared" si="34"/>
        <v xml:space="preserve"> </v>
      </c>
      <c r="J730" s="30" t="str">
        <f t="shared" si="36"/>
        <v/>
      </c>
      <c r="L730" s="11" t="str">
        <f>IF(I730&lt;&gt;"",IF(SUMIF(Planes!BA:BA,'Control de pagos'!A730,Planes!BC:BC)=0,"",SUMIF(Planes!BA:BA,'Control de pagos'!A730,Planes!BC:BC)),"")</f>
        <v/>
      </c>
      <c r="N730" s="66">
        <f t="shared" si="35"/>
        <v>0</v>
      </c>
    </row>
    <row r="731" spans="1:14" ht="15" hidden="1" customHeight="1">
      <c r="A731" s="11" t="str">
        <f t="shared" si="34"/>
        <v xml:space="preserve"> </v>
      </c>
      <c r="J731" s="30" t="str">
        <f t="shared" si="36"/>
        <v/>
      </c>
      <c r="L731" s="11" t="str">
        <f>IF(I731&lt;&gt;"",IF(SUMIF(Planes!BA:BA,'Control de pagos'!A731,Planes!BC:BC)=0,"",SUMIF(Planes!BA:BA,'Control de pagos'!A731,Planes!BC:BC)),"")</f>
        <v/>
      </c>
      <c r="N731" s="66">
        <f t="shared" si="35"/>
        <v>0</v>
      </c>
    </row>
    <row r="732" spans="1:14" ht="15" hidden="1" customHeight="1">
      <c r="A732" s="11" t="str">
        <f t="shared" si="34"/>
        <v xml:space="preserve"> </v>
      </c>
      <c r="J732" s="30" t="str">
        <f t="shared" si="36"/>
        <v/>
      </c>
      <c r="L732" s="11" t="str">
        <f>IF(I732&lt;&gt;"",IF(SUMIF(Planes!BA:BA,'Control de pagos'!A732,Planes!BC:BC)=0,"",SUMIF(Planes!BA:BA,'Control de pagos'!A732,Planes!BC:BC)),"")</f>
        <v/>
      </c>
      <c r="N732" s="66">
        <f t="shared" si="35"/>
        <v>0</v>
      </c>
    </row>
    <row r="733" spans="1:14" ht="15" hidden="1" customHeight="1">
      <c r="A733" s="11" t="str">
        <f t="shared" si="34"/>
        <v xml:space="preserve"> </v>
      </c>
      <c r="J733" s="30" t="str">
        <f t="shared" si="36"/>
        <v/>
      </c>
      <c r="L733" s="11" t="str">
        <f>IF(I733&lt;&gt;"",IF(SUMIF(Planes!BA:BA,'Control de pagos'!A733,Planes!BC:BC)=0,"",SUMIF(Planes!BA:BA,'Control de pagos'!A733,Planes!BC:BC)),"")</f>
        <v/>
      </c>
      <c r="N733" s="66">
        <f t="shared" si="35"/>
        <v>0</v>
      </c>
    </row>
    <row r="734" spans="1:14" ht="15" hidden="1" customHeight="1">
      <c r="A734" s="11" t="str">
        <f t="shared" si="34"/>
        <v xml:space="preserve"> </v>
      </c>
      <c r="J734" s="30" t="str">
        <f t="shared" si="36"/>
        <v/>
      </c>
      <c r="L734" s="11" t="str">
        <f>IF(I734&lt;&gt;"",IF(SUMIF(Planes!BA:BA,'Control de pagos'!A734,Planes!BC:BC)=0,"",SUMIF(Planes!BA:BA,'Control de pagos'!A734,Planes!BC:BC)),"")</f>
        <v/>
      </c>
      <c r="N734" s="66">
        <f t="shared" si="35"/>
        <v>0</v>
      </c>
    </row>
    <row r="735" spans="1:14" ht="15" hidden="1" customHeight="1">
      <c r="A735" s="11" t="str">
        <f t="shared" si="34"/>
        <v xml:space="preserve"> </v>
      </c>
      <c r="J735" s="30" t="str">
        <f t="shared" si="36"/>
        <v/>
      </c>
      <c r="L735" s="11" t="str">
        <f>IF(I735&lt;&gt;"",IF(SUMIF(Planes!BA:BA,'Control de pagos'!A735,Planes!BC:BC)=0,"",SUMIF(Planes!BA:BA,'Control de pagos'!A735,Planes!BC:BC)),"")</f>
        <v/>
      </c>
      <c r="N735" s="66">
        <f t="shared" si="35"/>
        <v>0</v>
      </c>
    </row>
    <row r="736" spans="1:14" ht="15" hidden="1" customHeight="1">
      <c r="A736" s="11" t="str">
        <f t="shared" si="34"/>
        <v xml:space="preserve"> </v>
      </c>
      <c r="J736" s="30" t="str">
        <f t="shared" si="36"/>
        <v/>
      </c>
      <c r="L736" s="11" t="str">
        <f>IF(I736&lt;&gt;"",IF(SUMIF(Planes!BA:BA,'Control de pagos'!A736,Planes!BC:BC)=0,"",SUMIF(Planes!BA:BA,'Control de pagos'!A736,Planes!BC:BC)),"")</f>
        <v/>
      </c>
      <c r="N736" s="66">
        <f t="shared" si="35"/>
        <v>0</v>
      </c>
    </row>
    <row r="737" spans="1:14" ht="15" hidden="1" customHeight="1">
      <c r="A737" s="11" t="str">
        <f t="shared" si="34"/>
        <v xml:space="preserve"> </v>
      </c>
      <c r="J737" s="30" t="str">
        <f t="shared" si="36"/>
        <v/>
      </c>
      <c r="L737" s="11" t="str">
        <f>IF(I737&lt;&gt;"",IF(SUMIF(Planes!BA:BA,'Control de pagos'!A737,Planes!BC:BC)=0,"",SUMIF(Planes!BA:BA,'Control de pagos'!A737,Planes!BC:BC)),"")</f>
        <v/>
      </c>
      <c r="N737" s="66">
        <f t="shared" si="35"/>
        <v>0</v>
      </c>
    </row>
    <row r="738" spans="1:14" ht="15" hidden="1" customHeight="1">
      <c r="A738" s="11" t="str">
        <f t="shared" si="34"/>
        <v xml:space="preserve"> </v>
      </c>
      <c r="J738" s="30" t="str">
        <f t="shared" si="36"/>
        <v/>
      </c>
      <c r="L738" s="11" t="str">
        <f>IF(I738&lt;&gt;"",IF(SUMIF(Planes!BA:BA,'Control de pagos'!A738,Planes!BC:BC)=0,"",SUMIF(Planes!BA:BA,'Control de pagos'!A738,Planes!BC:BC)),"")</f>
        <v/>
      </c>
      <c r="N738" s="66">
        <f t="shared" si="35"/>
        <v>0</v>
      </c>
    </row>
    <row r="739" spans="1:14" ht="15" hidden="1" customHeight="1">
      <c r="A739" s="11" t="str">
        <f t="shared" si="34"/>
        <v xml:space="preserve"> </v>
      </c>
      <c r="J739" s="30" t="str">
        <f t="shared" si="36"/>
        <v/>
      </c>
      <c r="L739" s="11" t="str">
        <f>IF(I739&lt;&gt;"",IF(SUMIF(Planes!BA:BA,'Control de pagos'!A739,Planes!BC:BC)=0,"",SUMIF(Planes!BA:BA,'Control de pagos'!A739,Planes!BC:BC)),"")</f>
        <v/>
      </c>
      <c r="N739" s="66">
        <f t="shared" si="35"/>
        <v>0</v>
      </c>
    </row>
    <row r="740" spans="1:14" ht="15" hidden="1" customHeight="1">
      <c r="A740" s="11" t="str">
        <f t="shared" si="34"/>
        <v xml:space="preserve"> </v>
      </c>
      <c r="J740" s="30" t="str">
        <f t="shared" si="36"/>
        <v/>
      </c>
      <c r="L740" s="11" t="str">
        <f>IF(I740&lt;&gt;"",IF(SUMIF(Planes!BA:BA,'Control de pagos'!A740,Planes!BC:BC)=0,"",SUMIF(Planes!BA:BA,'Control de pagos'!A740,Planes!BC:BC)),"")</f>
        <v/>
      </c>
      <c r="N740" s="66">
        <f t="shared" si="35"/>
        <v>0</v>
      </c>
    </row>
    <row r="741" spans="1:14" ht="15" hidden="1" customHeight="1">
      <c r="A741" s="11" t="str">
        <f t="shared" si="34"/>
        <v xml:space="preserve"> </v>
      </c>
      <c r="J741" s="30" t="str">
        <f t="shared" si="36"/>
        <v/>
      </c>
      <c r="L741" s="11" t="str">
        <f>IF(I741&lt;&gt;"",IF(SUMIF(Planes!BA:BA,'Control de pagos'!A741,Planes!BC:BC)=0,"",SUMIF(Planes!BA:BA,'Control de pagos'!A741,Planes!BC:BC)),"")</f>
        <v/>
      </c>
      <c r="N741" s="66">
        <f t="shared" si="35"/>
        <v>0</v>
      </c>
    </row>
    <row r="742" spans="1:14" ht="15" hidden="1" customHeight="1">
      <c r="A742" s="11" t="str">
        <f t="shared" si="34"/>
        <v xml:space="preserve"> </v>
      </c>
      <c r="J742" s="30" t="str">
        <f t="shared" si="36"/>
        <v/>
      </c>
      <c r="L742" s="11" t="str">
        <f>IF(I742&lt;&gt;"",IF(SUMIF(Planes!BA:BA,'Control de pagos'!A742,Planes!BC:BC)=0,"",SUMIF(Planes!BA:BA,'Control de pagos'!A742,Planes!BC:BC)),"")</f>
        <v/>
      </c>
      <c r="N742" s="66">
        <f t="shared" si="35"/>
        <v>0</v>
      </c>
    </row>
    <row r="743" spans="1:14" ht="15" hidden="1" customHeight="1">
      <c r="A743" s="11" t="str">
        <f t="shared" si="34"/>
        <v xml:space="preserve"> </v>
      </c>
      <c r="J743" s="30" t="str">
        <f t="shared" si="36"/>
        <v/>
      </c>
      <c r="L743" s="11" t="str">
        <f>IF(I743&lt;&gt;"",IF(SUMIF(Planes!BA:BA,'Control de pagos'!A743,Planes!BC:BC)=0,"",SUMIF(Planes!BA:BA,'Control de pagos'!A743,Planes!BC:BC)),"")</f>
        <v/>
      </c>
      <c r="N743" s="66">
        <f t="shared" si="35"/>
        <v>0</v>
      </c>
    </row>
    <row r="744" spans="1:14" ht="15" hidden="1" customHeight="1">
      <c r="A744" s="11" t="str">
        <f t="shared" si="34"/>
        <v xml:space="preserve"> </v>
      </c>
      <c r="J744" s="30" t="str">
        <f t="shared" si="36"/>
        <v/>
      </c>
      <c r="L744" s="11" t="str">
        <f>IF(I744&lt;&gt;"",IF(SUMIF(Planes!BA:BA,'Control de pagos'!A744,Planes!BC:BC)=0,"",SUMIF(Planes!BA:BA,'Control de pagos'!A744,Planes!BC:BC)),"")</f>
        <v/>
      </c>
      <c r="N744" s="66">
        <f t="shared" si="35"/>
        <v>0</v>
      </c>
    </row>
    <row r="745" spans="1:14" ht="15" hidden="1" customHeight="1">
      <c r="A745" s="11" t="str">
        <f t="shared" si="34"/>
        <v xml:space="preserve"> </v>
      </c>
      <c r="J745" s="30" t="str">
        <f t="shared" si="36"/>
        <v/>
      </c>
      <c r="L745" s="11" t="str">
        <f>IF(I745&lt;&gt;"",IF(SUMIF(Planes!BA:BA,'Control de pagos'!A745,Planes!BC:BC)=0,"",SUMIF(Planes!BA:BA,'Control de pagos'!A745,Planes!BC:BC)),"")</f>
        <v/>
      </c>
      <c r="N745" s="66">
        <f t="shared" si="35"/>
        <v>0</v>
      </c>
    </row>
    <row r="746" spans="1:14" ht="15" hidden="1" customHeight="1">
      <c r="A746" s="11" t="str">
        <f t="shared" ref="A746:A809" si="37">B746&amp;" "&amp;IF(C746="",C745,C746)</f>
        <v xml:space="preserve"> </v>
      </c>
      <c r="J746" s="30" t="str">
        <f t="shared" si="36"/>
        <v/>
      </c>
      <c r="L746" s="11" t="str">
        <f>IF(I746&lt;&gt;"",IF(SUMIF(Planes!BA:BA,'Control de pagos'!A746,Planes!BC:BC)=0,"",SUMIF(Planes!BA:BA,'Control de pagos'!A746,Planes!BC:BC)),"")</f>
        <v/>
      </c>
      <c r="N746" s="66">
        <f t="shared" si="35"/>
        <v>0</v>
      </c>
    </row>
    <row r="747" spans="1:14" ht="15" hidden="1" customHeight="1">
      <c r="A747" s="11" t="str">
        <f t="shared" si="37"/>
        <v xml:space="preserve"> </v>
      </c>
      <c r="J747" s="30" t="str">
        <f t="shared" si="36"/>
        <v/>
      </c>
      <c r="L747" s="11" t="str">
        <f>IF(I747&lt;&gt;"",IF(SUMIF(Planes!BA:BA,'Control de pagos'!A747,Planes!BC:BC)=0,"",SUMIF(Planes!BA:BA,'Control de pagos'!A747,Planes!BC:BC)),"")</f>
        <v/>
      </c>
      <c r="N747" s="66">
        <f t="shared" si="35"/>
        <v>0</v>
      </c>
    </row>
    <row r="748" spans="1:14" ht="15" hidden="1" customHeight="1">
      <c r="A748" s="11" t="str">
        <f t="shared" si="37"/>
        <v xml:space="preserve"> </v>
      </c>
      <c r="J748" s="30" t="str">
        <f t="shared" si="36"/>
        <v/>
      </c>
      <c r="L748" s="11" t="str">
        <f>IF(I748&lt;&gt;"",IF(SUMIF(Planes!BA:BA,'Control de pagos'!A748,Planes!BC:BC)=0,"",SUMIF(Planes!BA:BA,'Control de pagos'!A748,Planes!BC:BC)),"")</f>
        <v/>
      </c>
      <c r="N748" s="66">
        <f t="shared" si="35"/>
        <v>0</v>
      </c>
    </row>
    <row r="749" spans="1:14" ht="15" hidden="1" customHeight="1">
      <c r="A749" s="11" t="str">
        <f t="shared" si="37"/>
        <v xml:space="preserve"> </v>
      </c>
      <c r="J749" s="30" t="str">
        <f t="shared" si="36"/>
        <v/>
      </c>
      <c r="L749" s="11" t="str">
        <f>IF(I749&lt;&gt;"",IF(SUMIF(Planes!BA:BA,'Control de pagos'!A749,Planes!BC:BC)=0,"",SUMIF(Planes!BA:BA,'Control de pagos'!A749,Planes!BC:BC)),"")</f>
        <v/>
      </c>
      <c r="N749" s="66">
        <f t="shared" si="35"/>
        <v>0</v>
      </c>
    </row>
    <row r="750" spans="1:14" ht="15" hidden="1" customHeight="1">
      <c r="A750" s="11" t="str">
        <f t="shared" si="37"/>
        <v xml:space="preserve"> </v>
      </c>
      <c r="J750" s="30" t="str">
        <f t="shared" si="36"/>
        <v/>
      </c>
      <c r="L750" s="11" t="str">
        <f>IF(I750&lt;&gt;"",IF(SUMIF(Planes!BA:BA,'Control de pagos'!A750,Planes!BC:BC)=0,"",SUMIF(Planes!BA:BA,'Control de pagos'!A750,Planes!BC:BC)),"")</f>
        <v/>
      </c>
      <c r="N750" s="66">
        <f t="shared" si="35"/>
        <v>0</v>
      </c>
    </row>
    <row r="751" spans="1:14" ht="15" hidden="1" customHeight="1">
      <c r="A751" s="11" t="str">
        <f t="shared" si="37"/>
        <v xml:space="preserve"> </v>
      </c>
      <c r="J751" s="30" t="str">
        <f t="shared" si="36"/>
        <v/>
      </c>
      <c r="L751" s="11" t="str">
        <f>IF(I751&lt;&gt;"",IF(SUMIF(Planes!BA:BA,'Control de pagos'!A751,Planes!BC:BC)=0,"",SUMIF(Planes!BA:BA,'Control de pagos'!A751,Planes!BC:BC)),"")</f>
        <v/>
      </c>
      <c r="N751" s="66">
        <f t="shared" si="35"/>
        <v>0</v>
      </c>
    </row>
    <row r="752" spans="1:14" ht="15" hidden="1" customHeight="1">
      <c r="A752" s="11" t="str">
        <f t="shared" si="37"/>
        <v xml:space="preserve"> </v>
      </c>
      <c r="J752" s="30" t="str">
        <f t="shared" si="36"/>
        <v/>
      </c>
      <c r="L752" s="11" t="str">
        <f>IF(I752&lt;&gt;"",IF(SUMIF(Planes!BA:BA,'Control de pagos'!A752,Planes!BC:BC)=0,"",SUMIF(Planes!BA:BA,'Control de pagos'!A752,Planes!BC:BC)),"")</f>
        <v/>
      </c>
      <c r="N752" s="66">
        <f t="shared" si="35"/>
        <v>0</v>
      </c>
    </row>
    <row r="753" spans="1:14" ht="15" hidden="1" customHeight="1">
      <c r="A753" s="11" t="str">
        <f t="shared" si="37"/>
        <v xml:space="preserve"> </v>
      </c>
      <c r="J753" s="30" t="str">
        <f t="shared" si="36"/>
        <v/>
      </c>
      <c r="L753" s="11" t="str">
        <f>IF(I753&lt;&gt;"",IF(SUMIF(Planes!BA:BA,'Control de pagos'!A753,Planes!BC:BC)=0,"",SUMIF(Planes!BA:BA,'Control de pagos'!A753,Planes!BC:BC)),"")</f>
        <v/>
      </c>
      <c r="N753" s="66">
        <f t="shared" si="35"/>
        <v>0</v>
      </c>
    </row>
    <row r="754" spans="1:14" ht="15" hidden="1" customHeight="1">
      <c r="A754" s="11" t="str">
        <f t="shared" si="37"/>
        <v xml:space="preserve"> </v>
      </c>
      <c r="J754" s="30" t="str">
        <f t="shared" si="36"/>
        <v/>
      </c>
      <c r="L754" s="11" t="str">
        <f>IF(I754&lt;&gt;"",IF(SUMIF(Planes!BA:BA,'Control de pagos'!A754,Planes!BC:BC)=0,"",SUMIF(Planes!BA:BA,'Control de pagos'!A754,Planes!BC:BC)),"")</f>
        <v/>
      </c>
      <c r="N754" s="66">
        <f t="shared" si="35"/>
        <v>0</v>
      </c>
    </row>
    <row r="755" spans="1:14" ht="15" hidden="1" customHeight="1">
      <c r="A755" s="11" t="str">
        <f t="shared" si="37"/>
        <v xml:space="preserve"> </v>
      </c>
      <c r="J755" s="30" t="str">
        <f t="shared" si="36"/>
        <v/>
      </c>
      <c r="L755" s="11" t="str">
        <f>IF(I755&lt;&gt;"",IF(SUMIF(Planes!BA:BA,'Control de pagos'!A755,Planes!BC:BC)=0,"",SUMIF(Planes!BA:BA,'Control de pagos'!A755,Planes!BC:BC)),"")</f>
        <v/>
      </c>
      <c r="N755" s="66">
        <f t="shared" si="35"/>
        <v>0</v>
      </c>
    </row>
    <row r="756" spans="1:14" ht="15" hidden="1" customHeight="1">
      <c r="A756" s="11" t="str">
        <f t="shared" si="37"/>
        <v xml:space="preserve"> </v>
      </c>
      <c r="J756" s="30" t="str">
        <f t="shared" si="36"/>
        <v/>
      </c>
      <c r="L756" s="11" t="str">
        <f>IF(I756&lt;&gt;"",IF(SUMIF(Planes!BA:BA,'Control de pagos'!A756,Planes!BC:BC)=0,"",SUMIF(Planes!BA:BA,'Control de pagos'!A756,Planes!BC:BC)),"")</f>
        <v/>
      </c>
      <c r="N756" s="66">
        <f t="shared" si="35"/>
        <v>0</v>
      </c>
    </row>
    <row r="757" spans="1:14" ht="15" hidden="1" customHeight="1">
      <c r="A757" s="11" t="str">
        <f t="shared" si="37"/>
        <v xml:space="preserve"> </v>
      </c>
      <c r="J757" s="30" t="str">
        <f t="shared" si="36"/>
        <v/>
      </c>
      <c r="L757" s="11" t="str">
        <f>IF(I757&lt;&gt;"",IF(SUMIF(Planes!BA:BA,'Control de pagos'!A757,Planes!BC:BC)=0,"",SUMIF(Planes!BA:BA,'Control de pagos'!A757,Planes!BC:BC)),"")</f>
        <v/>
      </c>
      <c r="N757" s="66">
        <f t="shared" si="35"/>
        <v>0</v>
      </c>
    </row>
    <row r="758" spans="1:14" ht="15" hidden="1" customHeight="1">
      <c r="A758" s="11" t="str">
        <f t="shared" si="37"/>
        <v xml:space="preserve"> </v>
      </c>
      <c r="J758" s="30" t="str">
        <f t="shared" si="36"/>
        <v/>
      </c>
      <c r="L758" s="11" t="str">
        <f>IF(I758&lt;&gt;"",IF(SUMIF(Planes!BA:BA,'Control de pagos'!A758,Planes!BC:BC)=0,"",SUMIF(Planes!BA:BA,'Control de pagos'!A758,Planes!BC:BC)),"")</f>
        <v/>
      </c>
      <c r="N758" s="66">
        <f t="shared" si="35"/>
        <v>0</v>
      </c>
    </row>
    <row r="759" spans="1:14" ht="15" hidden="1" customHeight="1">
      <c r="A759" s="11" t="str">
        <f t="shared" si="37"/>
        <v xml:space="preserve"> </v>
      </c>
      <c r="J759" s="30" t="str">
        <f t="shared" si="36"/>
        <v/>
      </c>
      <c r="L759" s="11" t="str">
        <f>IF(I759&lt;&gt;"",IF(SUMIF(Planes!BA:BA,'Control de pagos'!A759,Planes!BC:BC)=0,"",SUMIF(Planes!BA:BA,'Control de pagos'!A759,Planes!BC:BC)),"")</f>
        <v/>
      </c>
      <c r="N759" s="66">
        <f t="shared" si="35"/>
        <v>0</v>
      </c>
    </row>
    <row r="760" spans="1:14" ht="15" hidden="1" customHeight="1">
      <c r="A760" s="11" t="str">
        <f t="shared" si="37"/>
        <v xml:space="preserve"> </v>
      </c>
      <c r="J760" s="30" t="str">
        <f t="shared" si="36"/>
        <v/>
      </c>
      <c r="L760" s="11" t="str">
        <f>IF(I760&lt;&gt;"",IF(SUMIF(Planes!BA:BA,'Control de pagos'!A760,Planes!BC:BC)=0,"",SUMIF(Planes!BA:BA,'Control de pagos'!A760,Planes!BC:BC)),"")</f>
        <v/>
      </c>
      <c r="N760" s="66">
        <f t="shared" si="35"/>
        <v>0</v>
      </c>
    </row>
    <row r="761" spans="1:14" ht="15" hidden="1" customHeight="1">
      <c r="A761" s="11" t="str">
        <f t="shared" si="37"/>
        <v xml:space="preserve"> </v>
      </c>
      <c r="J761" s="30" t="str">
        <f t="shared" si="36"/>
        <v/>
      </c>
      <c r="L761" s="11" t="str">
        <f>IF(I761&lt;&gt;"",IF(SUMIF(Planes!BA:BA,'Control de pagos'!A761,Planes!BC:BC)=0,"",SUMIF(Planes!BA:BA,'Control de pagos'!A761,Planes!BC:BC)),"")</f>
        <v/>
      </c>
      <c r="N761" s="66">
        <f t="shared" si="35"/>
        <v>0</v>
      </c>
    </row>
    <row r="762" spans="1:14" ht="15" hidden="1" customHeight="1">
      <c r="A762" s="11" t="str">
        <f t="shared" si="37"/>
        <v xml:space="preserve"> </v>
      </c>
      <c r="J762" s="30" t="str">
        <f t="shared" si="36"/>
        <v/>
      </c>
      <c r="L762" s="11" t="str">
        <f>IF(I762&lt;&gt;"",IF(SUMIF(Planes!BA:BA,'Control de pagos'!A762,Planes!BC:BC)=0,"",SUMIF(Planes!BA:BA,'Control de pagos'!A762,Planes!BC:BC)),"")</f>
        <v/>
      </c>
      <c r="N762" s="66">
        <f t="shared" si="35"/>
        <v>0</v>
      </c>
    </row>
    <row r="763" spans="1:14" ht="15" hidden="1" customHeight="1">
      <c r="A763" s="11" t="str">
        <f t="shared" si="37"/>
        <v xml:space="preserve"> </v>
      </c>
      <c r="J763" s="30" t="str">
        <f t="shared" si="36"/>
        <v/>
      </c>
      <c r="L763" s="11" t="str">
        <f>IF(I763&lt;&gt;"",IF(SUMIF(Planes!BA:BA,'Control de pagos'!A763,Planes!BC:BC)=0,"",SUMIF(Planes!BA:BA,'Control de pagos'!A763,Planes!BC:BC)),"")</f>
        <v/>
      </c>
      <c r="N763" s="66">
        <f t="shared" si="35"/>
        <v>0</v>
      </c>
    </row>
    <row r="764" spans="1:14" ht="15" hidden="1" customHeight="1">
      <c r="A764" s="11" t="str">
        <f t="shared" si="37"/>
        <v xml:space="preserve"> </v>
      </c>
      <c r="J764" s="30" t="str">
        <f t="shared" si="36"/>
        <v/>
      </c>
      <c r="L764" s="11" t="str">
        <f>IF(I764&lt;&gt;"",IF(SUMIF(Planes!BA:BA,'Control de pagos'!A764,Planes!BC:BC)=0,"",SUMIF(Planes!BA:BA,'Control de pagos'!A764,Planes!BC:BC)),"")</f>
        <v/>
      </c>
      <c r="N764" s="66">
        <f t="shared" si="35"/>
        <v>0</v>
      </c>
    </row>
    <row r="765" spans="1:14" ht="15" hidden="1" customHeight="1">
      <c r="A765" s="11" t="str">
        <f t="shared" si="37"/>
        <v xml:space="preserve"> </v>
      </c>
      <c r="J765" s="30" t="str">
        <f t="shared" si="36"/>
        <v/>
      </c>
      <c r="L765" s="11" t="str">
        <f>IF(I765&lt;&gt;"",IF(SUMIF(Planes!BA:BA,'Control de pagos'!A765,Planes!BC:BC)=0,"",SUMIF(Planes!BA:BA,'Control de pagos'!A765,Planes!BC:BC)),"")</f>
        <v/>
      </c>
      <c r="N765" s="66">
        <f t="shared" si="35"/>
        <v>0</v>
      </c>
    </row>
    <row r="766" spans="1:14" ht="15" hidden="1" customHeight="1">
      <c r="A766" s="11" t="str">
        <f t="shared" si="37"/>
        <v xml:space="preserve"> </v>
      </c>
      <c r="J766" s="30" t="str">
        <f t="shared" si="36"/>
        <v/>
      </c>
      <c r="L766" s="11" t="str">
        <f>IF(I766&lt;&gt;"",IF(SUMIF(Planes!BA:BA,'Control de pagos'!A766,Planes!BC:BC)=0,"",SUMIF(Planes!BA:BA,'Control de pagos'!A766,Planes!BC:BC)),"")</f>
        <v/>
      </c>
      <c r="N766" s="66">
        <f t="shared" si="35"/>
        <v>0</v>
      </c>
    </row>
    <row r="767" spans="1:14" ht="15" hidden="1" customHeight="1">
      <c r="A767" s="11" t="str">
        <f t="shared" si="37"/>
        <v xml:space="preserve"> </v>
      </c>
      <c r="J767" s="30" t="str">
        <f t="shared" si="36"/>
        <v/>
      </c>
      <c r="L767" s="11" t="str">
        <f>IF(I767&lt;&gt;"",IF(SUMIF(Planes!BA:BA,'Control de pagos'!A767,Planes!BC:BC)=0,"",SUMIF(Planes!BA:BA,'Control de pagos'!A767,Planes!BC:BC)),"")</f>
        <v/>
      </c>
      <c r="N767" s="66">
        <f t="shared" si="35"/>
        <v>0</v>
      </c>
    </row>
    <row r="768" spans="1:14" ht="15" hidden="1" customHeight="1">
      <c r="A768" s="11" t="str">
        <f t="shared" si="37"/>
        <v xml:space="preserve"> </v>
      </c>
      <c r="J768" s="30" t="str">
        <f t="shared" si="36"/>
        <v/>
      </c>
      <c r="L768" s="11" t="str">
        <f>IF(I768&lt;&gt;"",IF(SUMIF(Planes!BA:BA,'Control de pagos'!A768,Planes!BC:BC)=0,"",SUMIF(Planes!BA:BA,'Control de pagos'!A768,Planes!BC:BC)),"")</f>
        <v/>
      </c>
      <c r="N768" s="66">
        <f t="shared" si="35"/>
        <v>0</v>
      </c>
    </row>
    <row r="769" spans="1:14" ht="15" hidden="1" customHeight="1">
      <c r="A769" s="11" t="str">
        <f t="shared" si="37"/>
        <v xml:space="preserve"> </v>
      </c>
      <c r="J769" s="30" t="str">
        <f t="shared" si="36"/>
        <v/>
      </c>
      <c r="L769" s="11" t="str">
        <f>IF(I769&lt;&gt;"",IF(SUMIF(Planes!BA:BA,'Control de pagos'!A769,Planes!BC:BC)=0,"",SUMIF(Planes!BA:BA,'Control de pagos'!A769,Planes!BC:BC)),"")</f>
        <v/>
      </c>
      <c r="N769" s="66">
        <f t="shared" si="35"/>
        <v>0</v>
      </c>
    </row>
    <row r="770" spans="1:14" ht="15" hidden="1" customHeight="1">
      <c r="A770" s="11" t="str">
        <f t="shared" si="37"/>
        <v xml:space="preserve"> </v>
      </c>
      <c r="J770" s="30" t="str">
        <f t="shared" si="36"/>
        <v/>
      </c>
      <c r="L770" s="11" t="str">
        <f>IF(I770&lt;&gt;"",IF(SUMIF(Planes!BA:BA,'Control de pagos'!A770,Planes!BC:BC)=0,"",SUMIF(Planes!BA:BA,'Control de pagos'!A770,Planes!BC:BC)),"")</f>
        <v/>
      </c>
      <c r="N770" s="66">
        <f t="shared" si="35"/>
        <v>0</v>
      </c>
    </row>
    <row r="771" spans="1:14" ht="15" hidden="1" customHeight="1">
      <c r="A771" s="11" t="str">
        <f t="shared" si="37"/>
        <v xml:space="preserve"> </v>
      </c>
      <c r="J771" s="30" t="str">
        <f t="shared" si="36"/>
        <v/>
      </c>
      <c r="L771" s="11" t="str">
        <f>IF(I771&lt;&gt;"",IF(SUMIF(Planes!BA:BA,'Control de pagos'!A771,Planes!BC:BC)=0,"",SUMIF(Planes!BA:BA,'Control de pagos'!A771,Planes!BC:BC)),"")</f>
        <v/>
      </c>
      <c r="N771" s="66">
        <f t="shared" si="35"/>
        <v>0</v>
      </c>
    </row>
    <row r="772" spans="1:14" ht="15" hidden="1" customHeight="1">
      <c r="A772" s="11" t="str">
        <f t="shared" si="37"/>
        <v xml:space="preserve"> </v>
      </c>
      <c r="J772" s="30" t="str">
        <f t="shared" si="36"/>
        <v/>
      </c>
      <c r="L772" s="11" t="str">
        <f>IF(I772&lt;&gt;"",IF(SUMIF(Planes!BA:BA,'Control de pagos'!A772,Planes!BC:BC)=0,"",SUMIF(Planes!BA:BA,'Control de pagos'!A772,Planes!BC:BC)),"")</f>
        <v/>
      </c>
      <c r="N772" s="66">
        <f t="shared" ref="N772:N835" si="38">IF(D772=0,D771,D772)</f>
        <v>0</v>
      </c>
    </row>
    <row r="773" spans="1:14" ht="15" hidden="1" customHeight="1">
      <c r="A773" s="11" t="str">
        <f t="shared" si="37"/>
        <v xml:space="preserve"> </v>
      </c>
      <c r="J773" s="30" t="str">
        <f t="shared" si="36"/>
        <v/>
      </c>
      <c r="L773" s="11" t="str">
        <f>IF(I773&lt;&gt;"",IF(SUMIF(Planes!BA:BA,'Control de pagos'!A773,Planes!BC:BC)=0,"",SUMIF(Planes!BA:BA,'Control de pagos'!A773,Planes!BC:BC)),"")</f>
        <v/>
      </c>
      <c r="N773" s="66">
        <f t="shared" si="38"/>
        <v>0</v>
      </c>
    </row>
    <row r="774" spans="1:14" ht="15" hidden="1" customHeight="1">
      <c r="A774" s="11" t="str">
        <f t="shared" si="37"/>
        <v xml:space="preserve"> </v>
      </c>
      <c r="J774" s="30" t="str">
        <f t="shared" si="36"/>
        <v/>
      </c>
      <c r="L774" s="11" t="str">
        <f>IF(I774&lt;&gt;"",IF(SUMIF(Planes!BA:BA,'Control de pagos'!A774,Planes!BC:BC)=0,"",SUMIF(Planes!BA:BA,'Control de pagos'!A774,Planes!BC:BC)),"")</f>
        <v/>
      </c>
      <c r="N774" s="66">
        <f t="shared" si="38"/>
        <v>0</v>
      </c>
    </row>
    <row r="775" spans="1:14" ht="15" hidden="1" customHeight="1">
      <c r="A775" s="11" t="str">
        <f t="shared" si="37"/>
        <v xml:space="preserve"> </v>
      </c>
      <c r="J775" s="30" t="str">
        <f t="shared" si="36"/>
        <v/>
      </c>
      <c r="L775" s="11" t="str">
        <f>IF(I775&lt;&gt;"",IF(SUMIF(Planes!BA:BA,'Control de pagos'!A775,Planes!BC:BC)=0,"",SUMIF(Planes!BA:BA,'Control de pagos'!A775,Planes!BC:BC)),"")</f>
        <v/>
      </c>
      <c r="N775" s="66">
        <f t="shared" si="38"/>
        <v>0</v>
      </c>
    </row>
    <row r="776" spans="1:14" ht="15" hidden="1" customHeight="1">
      <c r="A776" s="11" t="str">
        <f t="shared" si="37"/>
        <v xml:space="preserve"> </v>
      </c>
      <c r="J776" s="30" t="str">
        <f t="shared" si="36"/>
        <v/>
      </c>
      <c r="L776" s="11" t="str">
        <f>IF(I776&lt;&gt;"",IF(SUMIF(Planes!BA:BA,'Control de pagos'!A776,Planes!BC:BC)=0,"",SUMIF(Planes!BA:BA,'Control de pagos'!A776,Planes!BC:BC)),"")</f>
        <v/>
      </c>
      <c r="N776" s="66">
        <f t="shared" si="38"/>
        <v>0</v>
      </c>
    </row>
    <row r="777" spans="1:14" ht="15" hidden="1" customHeight="1">
      <c r="A777" s="11" t="str">
        <f t="shared" si="37"/>
        <v xml:space="preserve"> </v>
      </c>
      <c r="J777" s="30" t="str">
        <f t="shared" si="36"/>
        <v/>
      </c>
      <c r="L777" s="11" t="str">
        <f>IF(I777&lt;&gt;"",IF(SUMIF(Planes!BA:BA,'Control de pagos'!A777,Planes!BC:BC)=0,"",SUMIF(Planes!BA:BA,'Control de pagos'!A777,Planes!BC:BC)),"")</f>
        <v/>
      </c>
      <c r="N777" s="66">
        <f t="shared" si="38"/>
        <v>0</v>
      </c>
    </row>
    <row r="778" spans="1:14" ht="15" hidden="1" customHeight="1">
      <c r="A778" s="11" t="str">
        <f t="shared" si="37"/>
        <v xml:space="preserve"> </v>
      </c>
      <c r="J778" s="30" t="str">
        <f t="shared" si="36"/>
        <v/>
      </c>
      <c r="L778" s="11" t="str">
        <f>IF(I778&lt;&gt;"",IF(SUMIF(Planes!BA:BA,'Control de pagos'!A778,Planes!BC:BC)=0,"",SUMIF(Planes!BA:BA,'Control de pagos'!A778,Planes!BC:BC)),"")</f>
        <v/>
      </c>
      <c r="N778" s="66">
        <f t="shared" si="38"/>
        <v>0</v>
      </c>
    </row>
    <row r="779" spans="1:14" ht="15" hidden="1" customHeight="1">
      <c r="A779" s="11" t="str">
        <f t="shared" si="37"/>
        <v xml:space="preserve"> 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6">
        <f t="shared" si="38"/>
        <v>0</v>
      </c>
    </row>
    <row r="780" spans="1:14" ht="15" hidden="1" customHeight="1">
      <c r="A780" s="11" t="str">
        <f t="shared" si="37"/>
        <v xml:space="preserve"> 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6">
        <f t="shared" si="38"/>
        <v>0</v>
      </c>
    </row>
    <row r="781" spans="1:14" ht="15" hidden="1" customHeight="1">
      <c r="A781" s="11" t="str">
        <f t="shared" si="37"/>
        <v xml:space="preserve"> 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6">
        <f t="shared" si="38"/>
        <v>0</v>
      </c>
    </row>
    <row r="782" spans="1:14" ht="15" hidden="1" customHeight="1">
      <c r="A782" s="11" t="str">
        <f t="shared" si="37"/>
        <v xml:space="preserve"> 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6">
        <f t="shared" si="38"/>
        <v>0</v>
      </c>
    </row>
    <row r="783" spans="1:14" ht="15" hidden="1" customHeight="1">
      <c r="A783" s="11" t="str">
        <f t="shared" si="37"/>
        <v xml:space="preserve"> 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6">
        <f t="shared" si="38"/>
        <v>0</v>
      </c>
    </row>
    <row r="784" spans="1:14" ht="15" hidden="1" customHeight="1">
      <c r="A784" s="11" t="str">
        <f t="shared" si="37"/>
        <v xml:space="preserve"> 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6">
        <f t="shared" si="38"/>
        <v>0</v>
      </c>
    </row>
    <row r="785" spans="1:14" ht="15" hidden="1" customHeight="1">
      <c r="A785" s="11" t="str">
        <f t="shared" si="37"/>
        <v xml:space="preserve"> 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6">
        <f t="shared" si="38"/>
        <v>0</v>
      </c>
    </row>
    <row r="786" spans="1:14" ht="15" hidden="1" customHeight="1">
      <c r="A786" s="11" t="str">
        <f t="shared" si="37"/>
        <v xml:space="preserve"> 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6">
        <f t="shared" si="38"/>
        <v>0</v>
      </c>
    </row>
    <row r="787" spans="1:14" ht="15" hidden="1" customHeight="1">
      <c r="A787" s="11" t="str">
        <f t="shared" si="37"/>
        <v xml:space="preserve"> 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6">
        <f t="shared" si="38"/>
        <v>0</v>
      </c>
    </row>
    <row r="788" spans="1:14" ht="15" hidden="1" customHeight="1">
      <c r="A788" s="11" t="str">
        <f t="shared" si="37"/>
        <v xml:space="preserve"> 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6">
        <f t="shared" si="38"/>
        <v>0</v>
      </c>
    </row>
    <row r="789" spans="1:14" ht="15" hidden="1" customHeight="1">
      <c r="A789" s="11" t="str">
        <f t="shared" si="37"/>
        <v xml:space="preserve"> 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6">
        <f t="shared" si="38"/>
        <v>0</v>
      </c>
    </row>
    <row r="790" spans="1:14" ht="15" hidden="1" customHeight="1">
      <c r="A790" s="11" t="str">
        <f t="shared" si="37"/>
        <v xml:space="preserve"> 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6">
        <f t="shared" si="38"/>
        <v>0</v>
      </c>
    </row>
    <row r="791" spans="1:14" ht="15" hidden="1" customHeight="1">
      <c r="A791" s="11" t="str">
        <f t="shared" si="37"/>
        <v xml:space="preserve"> 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6">
        <f t="shared" si="38"/>
        <v>0</v>
      </c>
    </row>
    <row r="792" spans="1:14" ht="15" hidden="1" customHeight="1">
      <c r="A792" s="11" t="str">
        <f t="shared" si="37"/>
        <v xml:space="preserve"> 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6">
        <f t="shared" si="38"/>
        <v>0</v>
      </c>
    </row>
    <row r="793" spans="1:14" ht="15" hidden="1" customHeight="1">
      <c r="A793" s="11" t="str">
        <f t="shared" si="37"/>
        <v xml:space="preserve"> 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6">
        <f t="shared" si="38"/>
        <v>0</v>
      </c>
    </row>
    <row r="794" spans="1:14" ht="15" hidden="1" customHeight="1">
      <c r="A794" s="11" t="str">
        <f t="shared" si="37"/>
        <v xml:space="preserve"> 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6">
        <f t="shared" si="38"/>
        <v>0</v>
      </c>
    </row>
    <row r="795" spans="1:14" ht="15" hidden="1" customHeight="1">
      <c r="A795" s="11" t="str">
        <f t="shared" si="37"/>
        <v xml:space="preserve"> 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6">
        <f t="shared" si="38"/>
        <v>0</v>
      </c>
    </row>
    <row r="796" spans="1:14" ht="15" hidden="1" customHeight="1">
      <c r="A796" s="11" t="str">
        <f t="shared" si="37"/>
        <v xml:space="preserve"> 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6">
        <f t="shared" si="38"/>
        <v>0</v>
      </c>
    </row>
    <row r="797" spans="1:14" ht="15" hidden="1" customHeight="1">
      <c r="A797" s="11" t="str">
        <f t="shared" si="37"/>
        <v xml:space="preserve"> 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6">
        <f t="shared" si="38"/>
        <v>0</v>
      </c>
    </row>
    <row r="798" spans="1:14" ht="15" hidden="1" customHeight="1">
      <c r="A798" s="11" t="str">
        <f t="shared" si="37"/>
        <v xml:space="preserve"> 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6">
        <f t="shared" si="38"/>
        <v>0</v>
      </c>
    </row>
    <row r="799" spans="1:14" ht="15" hidden="1" customHeight="1">
      <c r="A799" s="11" t="str">
        <f t="shared" si="37"/>
        <v xml:space="preserve"> 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6">
        <f t="shared" si="38"/>
        <v>0</v>
      </c>
    </row>
    <row r="800" spans="1:14" ht="15" hidden="1" customHeight="1">
      <c r="A800" s="11" t="str">
        <f t="shared" si="37"/>
        <v xml:space="preserve"> 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6">
        <f t="shared" si="38"/>
        <v>0</v>
      </c>
    </row>
    <row r="801" spans="1:14" ht="15" hidden="1" customHeight="1">
      <c r="A801" s="11" t="str">
        <f t="shared" si="37"/>
        <v xml:space="preserve"> 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6">
        <f t="shared" si="38"/>
        <v>0</v>
      </c>
    </row>
    <row r="802" spans="1:14" ht="15" hidden="1" customHeight="1">
      <c r="A802" s="11" t="str">
        <f t="shared" si="37"/>
        <v xml:space="preserve"> 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6">
        <f t="shared" si="38"/>
        <v>0</v>
      </c>
    </row>
    <row r="803" spans="1:14" ht="15" hidden="1" customHeight="1">
      <c r="A803" s="11" t="str">
        <f t="shared" si="37"/>
        <v xml:space="preserve"> 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6">
        <f t="shared" si="38"/>
        <v>0</v>
      </c>
    </row>
    <row r="804" spans="1:14" ht="15" hidden="1" customHeight="1">
      <c r="A804" s="11" t="str">
        <f t="shared" si="37"/>
        <v xml:space="preserve"> 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6">
        <f t="shared" si="38"/>
        <v>0</v>
      </c>
    </row>
    <row r="805" spans="1:14" ht="15" hidden="1" customHeight="1">
      <c r="A805" s="11" t="str">
        <f t="shared" si="37"/>
        <v xml:space="preserve"> 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6">
        <f t="shared" si="38"/>
        <v>0</v>
      </c>
    </row>
    <row r="806" spans="1:14" ht="15" hidden="1" customHeight="1">
      <c r="A806" s="11" t="str">
        <f t="shared" si="37"/>
        <v xml:space="preserve"> 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6">
        <f t="shared" si="38"/>
        <v>0</v>
      </c>
    </row>
    <row r="807" spans="1:14" ht="15" hidden="1" customHeight="1">
      <c r="A807" s="11" t="str">
        <f t="shared" si="37"/>
        <v xml:space="preserve"> 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6">
        <f t="shared" si="38"/>
        <v>0</v>
      </c>
    </row>
    <row r="808" spans="1:14" ht="15" hidden="1" customHeight="1">
      <c r="A808" s="11" t="str">
        <f t="shared" si="37"/>
        <v xml:space="preserve"> 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6">
        <f t="shared" si="38"/>
        <v>0</v>
      </c>
    </row>
    <row r="809" spans="1:14" ht="15" hidden="1" customHeight="1">
      <c r="A809" s="11" t="str">
        <f t="shared" si="37"/>
        <v xml:space="preserve"> 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6">
        <f t="shared" si="38"/>
        <v>0</v>
      </c>
    </row>
    <row r="810" spans="1:14" ht="15" hidden="1" customHeight="1">
      <c r="A810" s="11" t="str">
        <f t="shared" ref="A810:A873" si="40">B810&amp;" "&amp;IF(C810="",C809,C810)</f>
        <v xml:space="preserve"> 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6">
        <f t="shared" si="38"/>
        <v>0</v>
      </c>
    </row>
    <row r="811" spans="1:14" ht="15" hidden="1" customHeight="1">
      <c r="A811" s="11" t="str">
        <f t="shared" si="40"/>
        <v xml:space="preserve"> 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6">
        <f t="shared" si="38"/>
        <v>0</v>
      </c>
    </row>
    <row r="812" spans="1:14" ht="15" hidden="1" customHeight="1">
      <c r="A812" s="11" t="str">
        <f t="shared" si="40"/>
        <v xml:space="preserve"> 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6">
        <f t="shared" si="38"/>
        <v>0</v>
      </c>
    </row>
    <row r="813" spans="1:14" ht="15" hidden="1" customHeight="1">
      <c r="A813" s="11" t="str">
        <f t="shared" si="40"/>
        <v xml:space="preserve"> 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6">
        <f t="shared" si="38"/>
        <v>0</v>
      </c>
    </row>
    <row r="814" spans="1:14" ht="15" hidden="1" customHeight="1">
      <c r="A814" s="11" t="str">
        <f t="shared" si="40"/>
        <v xml:space="preserve"> 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6">
        <f t="shared" si="38"/>
        <v>0</v>
      </c>
    </row>
    <row r="815" spans="1:14" ht="15" hidden="1" customHeight="1">
      <c r="A815" s="11" t="str">
        <f t="shared" si="40"/>
        <v xml:space="preserve"> 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6">
        <f t="shared" si="38"/>
        <v>0</v>
      </c>
    </row>
    <row r="816" spans="1:14" ht="15" hidden="1" customHeight="1">
      <c r="A816" s="11" t="str">
        <f t="shared" si="40"/>
        <v xml:space="preserve"> 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6">
        <f t="shared" si="38"/>
        <v>0</v>
      </c>
    </row>
    <row r="817" spans="1:14" ht="15" hidden="1" customHeight="1">
      <c r="A817" s="11" t="str">
        <f t="shared" si="40"/>
        <v xml:space="preserve"> 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6">
        <f t="shared" si="38"/>
        <v>0</v>
      </c>
    </row>
    <row r="818" spans="1:14" ht="15" hidden="1" customHeight="1">
      <c r="A818" s="11" t="str">
        <f t="shared" si="40"/>
        <v xml:space="preserve"> 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6">
        <f t="shared" si="38"/>
        <v>0</v>
      </c>
    </row>
    <row r="819" spans="1:14" ht="15" hidden="1" customHeight="1">
      <c r="A819" s="11" t="str">
        <f t="shared" si="40"/>
        <v xml:space="preserve"> 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6">
        <f t="shared" si="38"/>
        <v>0</v>
      </c>
    </row>
    <row r="820" spans="1:14" ht="15" hidden="1" customHeight="1">
      <c r="A820" s="11" t="str">
        <f t="shared" si="40"/>
        <v xml:space="preserve"> 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6">
        <f t="shared" si="38"/>
        <v>0</v>
      </c>
    </row>
    <row r="821" spans="1:14" ht="15" hidden="1" customHeight="1">
      <c r="A821" s="11" t="str">
        <f t="shared" si="40"/>
        <v xml:space="preserve"> 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6">
        <f t="shared" si="38"/>
        <v>0</v>
      </c>
    </row>
    <row r="822" spans="1:14" ht="15" hidden="1" customHeight="1">
      <c r="A822" s="11" t="str">
        <f t="shared" si="40"/>
        <v xml:space="preserve"> 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6">
        <f t="shared" si="38"/>
        <v>0</v>
      </c>
    </row>
    <row r="823" spans="1:14" ht="15" hidden="1" customHeight="1">
      <c r="A823" s="11" t="str">
        <f t="shared" si="40"/>
        <v xml:space="preserve"> 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6">
        <f t="shared" si="38"/>
        <v>0</v>
      </c>
    </row>
    <row r="824" spans="1:14" ht="15" hidden="1" customHeight="1">
      <c r="A824" s="11" t="str">
        <f t="shared" si="40"/>
        <v xml:space="preserve"> 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6">
        <f t="shared" si="38"/>
        <v>0</v>
      </c>
    </row>
    <row r="825" spans="1:14" ht="15" hidden="1" customHeight="1">
      <c r="A825" s="11" t="str">
        <f t="shared" si="40"/>
        <v xml:space="preserve"> 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6">
        <f t="shared" si="38"/>
        <v>0</v>
      </c>
    </row>
    <row r="826" spans="1:14" ht="15" hidden="1" customHeight="1">
      <c r="A826" s="11" t="str">
        <f t="shared" si="40"/>
        <v xml:space="preserve"> 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6">
        <f t="shared" si="38"/>
        <v>0</v>
      </c>
    </row>
    <row r="827" spans="1:14" ht="15" hidden="1" customHeight="1">
      <c r="A827" s="11" t="str">
        <f t="shared" si="40"/>
        <v xml:space="preserve"> 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6">
        <f t="shared" si="38"/>
        <v>0</v>
      </c>
    </row>
    <row r="828" spans="1:14" ht="15" hidden="1" customHeight="1">
      <c r="A828" s="11" t="str">
        <f t="shared" si="40"/>
        <v xml:space="preserve"> 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6">
        <f t="shared" si="38"/>
        <v>0</v>
      </c>
    </row>
    <row r="829" spans="1:14" ht="15" hidden="1" customHeight="1">
      <c r="A829" s="11" t="str">
        <f t="shared" si="40"/>
        <v xml:space="preserve"> 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6">
        <f t="shared" si="38"/>
        <v>0</v>
      </c>
    </row>
    <row r="830" spans="1:14" ht="15" hidden="1" customHeight="1">
      <c r="A830" s="11" t="str">
        <f t="shared" si="40"/>
        <v xml:space="preserve"> 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6">
        <f t="shared" si="38"/>
        <v>0</v>
      </c>
    </row>
    <row r="831" spans="1:14" ht="15" hidden="1" customHeight="1">
      <c r="A831" s="11" t="str">
        <f t="shared" si="40"/>
        <v xml:space="preserve"> 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6">
        <f t="shared" si="38"/>
        <v>0</v>
      </c>
    </row>
    <row r="832" spans="1:14" ht="15" hidden="1" customHeight="1">
      <c r="A832" s="11" t="str">
        <f t="shared" si="40"/>
        <v xml:space="preserve"> 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6">
        <f t="shared" si="38"/>
        <v>0</v>
      </c>
    </row>
    <row r="833" spans="1:14" ht="15" hidden="1" customHeight="1">
      <c r="A833" s="11" t="str">
        <f t="shared" si="40"/>
        <v xml:space="preserve"> 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6">
        <f t="shared" si="38"/>
        <v>0</v>
      </c>
    </row>
    <row r="834" spans="1:14" ht="15" hidden="1" customHeight="1">
      <c r="A834" s="11" t="str">
        <f t="shared" si="40"/>
        <v xml:space="preserve"> 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6">
        <f t="shared" si="38"/>
        <v>0</v>
      </c>
    </row>
    <row r="835" spans="1:14" ht="15" hidden="1" customHeight="1">
      <c r="A835" s="11" t="str">
        <f t="shared" si="40"/>
        <v xml:space="preserve"> 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6">
        <f t="shared" si="38"/>
        <v>0</v>
      </c>
    </row>
    <row r="836" spans="1:14" ht="15" hidden="1" customHeight="1">
      <c r="A836" s="11" t="str">
        <f t="shared" si="40"/>
        <v xml:space="preserve"> 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6">
        <f t="shared" ref="N836:N899" si="41">IF(D836=0,D835,D836)</f>
        <v>0</v>
      </c>
    </row>
    <row r="837" spans="1:14" ht="15" hidden="1" customHeight="1">
      <c r="A837" s="11" t="str">
        <f t="shared" si="40"/>
        <v xml:space="preserve"> 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6">
        <f t="shared" si="41"/>
        <v>0</v>
      </c>
    </row>
    <row r="838" spans="1:14" ht="15" hidden="1" customHeight="1">
      <c r="A838" s="11" t="str">
        <f t="shared" si="40"/>
        <v xml:space="preserve"> 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6">
        <f t="shared" si="41"/>
        <v>0</v>
      </c>
    </row>
    <row r="839" spans="1:14" ht="15" hidden="1" customHeight="1">
      <c r="A839" s="11" t="str">
        <f t="shared" si="40"/>
        <v xml:space="preserve"> 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6">
        <f t="shared" si="41"/>
        <v>0</v>
      </c>
    </row>
    <row r="840" spans="1:14" ht="15" hidden="1" customHeight="1">
      <c r="A840" s="11" t="str">
        <f t="shared" si="40"/>
        <v xml:space="preserve"> </v>
      </c>
      <c r="J840" s="30" t="str">
        <f t="shared" si="39"/>
        <v/>
      </c>
      <c r="L840" s="11" t="str">
        <f>IF(I840&lt;&gt;"",IF(SUMIF(Planes!BA:BA,'Control de pagos'!A840,Planes!BC:BC)=0,"",SUMIF(Planes!BA:BA,'Control de pagos'!A840,Planes!BC:BC)),"")</f>
        <v/>
      </c>
      <c r="N840" s="66">
        <f t="shared" si="41"/>
        <v>0</v>
      </c>
    </row>
    <row r="841" spans="1:14" ht="15" hidden="1" customHeight="1">
      <c r="A841" s="11" t="str">
        <f t="shared" si="40"/>
        <v xml:space="preserve"> </v>
      </c>
      <c r="J841" s="30" t="str">
        <f t="shared" si="39"/>
        <v/>
      </c>
      <c r="L841" s="11" t="str">
        <f>IF(I841&lt;&gt;"",IF(SUMIF(Planes!BA:BA,'Control de pagos'!A841,Planes!BC:BC)=0,"",SUMIF(Planes!BA:BA,'Control de pagos'!A841,Planes!BC:BC)),"")</f>
        <v/>
      </c>
      <c r="N841" s="66">
        <f t="shared" si="41"/>
        <v>0</v>
      </c>
    </row>
    <row r="842" spans="1:14" ht="15" hidden="1" customHeight="1">
      <c r="A842" s="11" t="str">
        <f t="shared" si="40"/>
        <v xml:space="preserve"> </v>
      </c>
      <c r="J842" s="30" t="str">
        <f t="shared" si="39"/>
        <v/>
      </c>
      <c r="L842" s="11" t="str">
        <f>IF(I842&lt;&gt;"",IF(SUMIF(Planes!BA:BA,'Control de pagos'!A842,Planes!BC:BC)=0,"",SUMIF(Planes!BA:BA,'Control de pagos'!A842,Planes!BC:BC)),"")</f>
        <v/>
      </c>
      <c r="N842" s="66">
        <f t="shared" si="41"/>
        <v>0</v>
      </c>
    </row>
    <row r="843" spans="1:14" ht="15" hidden="1" customHeight="1">
      <c r="A843" s="11" t="str">
        <f t="shared" si="40"/>
        <v xml:space="preserve"> </v>
      </c>
      <c r="J843" s="30" t="str">
        <f t="shared" si="39"/>
        <v/>
      </c>
      <c r="L843" s="11" t="str">
        <f>IF(I843&lt;&gt;"",IF(SUMIF(Planes!BA:BA,'Control de pagos'!A843,Planes!BC:BC)=0,"",SUMIF(Planes!BA:BA,'Control de pagos'!A843,Planes!BC:BC)),"")</f>
        <v/>
      </c>
      <c r="N843" s="66">
        <f t="shared" si="41"/>
        <v>0</v>
      </c>
    </row>
    <row r="844" spans="1:14" ht="15" hidden="1" customHeight="1">
      <c r="A844" s="11" t="str">
        <f t="shared" si="40"/>
        <v xml:space="preserve"> </v>
      </c>
      <c r="J844" s="30" t="str">
        <f t="shared" si="39"/>
        <v/>
      </c>
      <c r="L844" s="11" t="str">
        <f>IF(I844&lt;&gt;"",IF(SUMIF(Planes!BA:BA,'Control de pagos'!A844,Planes!BC:BC)=0,"",SUMIF(Planes!BA:BA,'Control de pagos'!A844,Planes!BC:BC)),"")</f>
        <v/>
      </c>
      <c r="N844" s="66">
        <f t="shared" si="41"/>
        <v>0</v>
      </c>
    </row>
    <row r="845" spans="1:14" ht="15" hidden="1" customHeight="1">
      <c r="A845" s="11" t="str">
        <f t="shared" si="40"/>
        <v xml:space="preserve"> </v>
      </c>
      <c r="J845" s="30" t="str">
        <f t="shared" si="39"/>
        <v/>
      </c>
      <c r="L845" s="11" t="str">
        <f>IF(I845&lt;&gt;"",IF(SUMIF(Planes!BA:BA,'Control de pagos'!A845,Planes!BC:BC)=0,"",SUMIF(Planes!BA:BA,'Control de pagos'!A845,Planes!BC:BC)),"")</f>
        <v/>
      </c>
      <c r="N845" s="66">
        <f t="shared" si="41"/>
        <v>0</v>
      </c>
    </row>
    <row r="846" spans="1:14" ht="15" hidden="1" customHeight="1">
      <c r="A846" s="11" t="str">
        <f t="shared" si="40"/>
        <v xml:space="preserve"> </v>
      </c>
      <c r="J846" s="30" t="str">
        <f t="shared" si="39"/>
        <v/>
      </c>
      <c r="L846" s="11" t="str">
        <f>IF(I846&lt;&gt;"",IF(SUMIF(Planes!BA:BA,'Control de pagos'!A846,Planes!BC:BC)=0,"",SUMIF(Planes!BA:BA,'Control de pagos'!A846,Planes!BC:BC)),"")</f>
        <v/>
      </c>
      <c r="N846" s="66">
        <f t="shared" si="41"/>
        <v>0</v>
      </c>
    </row>
    <row r="847" spans="1:14" ht="15" hidden="1" customHeight="1">
      <c r="A847" s="11" t="str">
        <f t="shared" si="40"/>
        <v xml:space="preserve"> </v>
      </c>
      <c r="J847" s="30" t="str">
        <f t="shared" si="39"/>
        <v/>
      </c>
      <c r="L847" s="11" t="str">
        <f>IF(I847&lt;&gt;"",IF(SUMIF(Planes!BA:BA,'Control de pagos'!A847,Planes!BC:BC)=0,"",SUMIF(Planes!BA:BA,'Control de pagos'!A847,Planes!BC:BC)),"")</f>
        <v/>
      </c>
      <c r="N847" s="66">
        <f t="shared" si="41"/>
        <v>0</v>
      </c>
    </row>
    <row r="848" spans="1:14" ht="15" hidden="1" customHeight="1">
      <c r="A848" s="11" t="str">
        <f t="shared" si="40"/>
        <v xml:space="preserve"> </v>
      </c>
      <c r="J848" s="30" t="str">
        <f t="shared" si="39"/>
        <v/>
      </c>
      <c r="L848" s="11" t="str">
        <f>IF(I848&lt;&gt;"",IF(SUMIF(Planes!BA:BA,'Control de pagos'!A848,Planes!BC:BC)=0,"",SUMIF(Planes!BA:BA,'Control de pagos'!A848,Planes!BC:BC)),"")</f>
        <v/>
      </c>
      <c r="N848" s="66">
        <f t="shared" si="41"/>
        <v>0</v>
      </c>
    </row>
    <row r="849" spans="1:14" ht="15" hidden="1" customHeight="1">
      <c r="A849" s="11" t="str">
        <f t="shared" si="40"/>
        <v xml:space="preserve"> </v>
      </c>
      <c r="J849" s="30" t="str">
        <f t="shared" ref="J849:J912" si="42">IF(I849&lt;&gt;"",I849-DAY(I849)+1,IF(A848=A849,IF(I848&lt;&gt;"","-",""),IF(A849=A850,IF(I850&lt;&gt;"","-",""),"")))</f>
        <v/>
      </c>
      <c r="L849" s="11" t="str">
        <f>IF(I849&lt;&gt;"",IF(SUMIF(Planes!BA:BA,'Control de pagos'!A849,Planes!BC:BC)=0,"",SUMIF(Planes!BA:BA,'Control de pagos'!A849,Planes!BC:BC)),"")</f>
        <v/>
      </c>
      <c r="N849" s="66">
        <f t="shared" si="41"/>
        <v>0</v>
      </c>
    </row>
    <row r="850" spans="1:14" ht="15" hidden="1" customHeight="1">
      <c r="A850" s="11" t="str">
        <f t="shared" si="40"/>
        <v xml:space="preserve"> </v>
      </c>
      <c r="J850" s="30" t="str">
        <f t="shared" si="42"/>
        <v/>
      </c>
      <c r="L850" s="11" t="str">
        <f>IF(I850&lt;&gt;"",IF(SUMIF(Planes!BA:BA,'Control de pagos'!A850,Planes!BC:BC)=0,"",SUMIF(Planes!BA:BA,'Control de pagos'!A850,Planes!BC:BC)),"")</f>
        <v/>
      </c>
      <c r="N850" s="66">
        <f t="shared" si="41"/>
        <v>0</v>
      </c>
    </row>
    <row r="851" spans="1:14" ht="15" hidden="1" customHeight="1">
      <c r="A851" s="11" t="str">
        <f t="shared" si="40"/>
        <v xml:space="preserve"> </v>
      </c>
      <c r="J851" s="30" t="str">
        <f t="shared" si="42"/>
        <v/>
      </c>
      <c r="L851" s="11" t="str">
        <f>IF(I851&lt;&gt;"",IF(SUMIF(Planes!BA:BA,'Control de pagos'!A851,Planes!BC:BC)=0,"",SUMIF(Planes!BA:BA,'Control de pagos'!A851,Planes!BC:BC)),"")</f>
        <v/>
      </c>
      <c r="N851" s="66">
        <f t="shared" si="41"/>
        <v>0</v>
      </c>
    </row>
    <row r="852" spans="1:14" ht="15" hidden="1" customHeight="1">
      <c r="A852" s="11" t="str">
        <f t="shared" si="40"/>
        <v xml:space="preserve"> </v>
      </c>
      <c r="J852" s="30" t="str">
        <f t="shared" si="42"/>
        <v/>
      </c>
      <c r="L852" s="11" t="str">
        <f>IF(I852&lt;&gt;"",IF(SUMIF(Planes!BA:BA,'Control de pagos'!A852,Planes!BC:BC)=0,"",SUMIF(Planes!BA:BA,'Control de pagos'!A852,Planes!BC:BC)),"")</f>
        <v/>
      </c>
      <c r="N852" s="66">
        <f t="shared" si="41"/>
        <v>0</v>
      </c>
    </row>
    <row r="853" spans="1:14" ht="15" hidden="1" customHeight="1">
      <c r="A853" s="11" t="str">
        <f t="shared" si="40"/>
        <v xml:space="preserve"> </v>
      </c>
      <c r="J853" s="30" t="str">
        <f t="shared" si="42"/>
        <v/>
      </c>
      <c r="L853" s="11" t="str">
        <f>IF(I853&lt;&gt;"",IF(SUMIF(Planes!BA:BA,'Control de pagos'!A853,Planes!BC:BC)=0,"",SUMIF(Planes!BA:BA,'Control de pagos'!A853,Planes!BC:BC)),"")</f>
        <v/>
      </c>
      <c r="N853" s="66">
        <f t="shared" si="41"/>
        <v>0</v>
      </c>
    </row>
    <row r="854" spans="1:14" ht="15" hidden="1" customHeight="1">
      <c r="A854" s="11" t="str">
        <f t="shared" si="40"/>
        <v xml:space="preserve"> </v>
      </c>
      <c r="J854" s="30" t="str">
        <f t="shared" si="42"/>
        <v/>
      </c>
      <c r="L854" s="11" t="str">
        <f>IF(I854&lt;&gt;"",IF(SUMIF(Planes!BA:BA,'Control de pagos'!A854,Planes!BC:BC)=0,"",SUMIF(Planes!BA:BA,'Control de pagos'!A854,Planes!BC:BC)),"")</f>
        <v/>
      </c>
      <c r="N854" s="66">
        <f t="shared" si="41"/>
        <v>0</v>
      </c>
    </row>
    <row r="855" spans="1:14" ht="15" hidden="1" customHeight="1">
      <c r="A855" s="11" t="str">
        <f t="shared" si="40"/>
        <v xml:space="preserve"> </v>
      </c>
      <c r="J855" s="30" t="str">
        <f t="shared" si="42"/>
        <v/>
      </c>
      <c r="L855" s="11" t="str">
        <f>IF(I855&lt;&gt;"",IF(SUMIF(Planes!BA:BA,'Control de pagos'!A855,Planes!BC:BC)=0,"",SUMIF(Planes!BA:BA,'Control de pagos'!A855,Planes!BC:BC)),"")</f>
        <v/>
      </c>
      <c r="N855" s="66">
        <f t="shared" si="41"/>
        <v>0</v>
      </c>
    </row>
    <row r="856" spans="1:14" ht="15" hidden="1" customHeight="1">
      <c r="A856" s="11" t="str">
        <f t="shared" si="40"/>
        <v xml:space="preserve"> </v>
      </c>
      <c r="J856" s="30" t="str">
        <f t="shared" si="42"/>
        <v/>
      </c>
      <c r="L856" s="11" t="str">
        <f>IF(I856&lt;&gt;"",IF(SUMIF(Planes!BA:BA,'Control de pagos'!A856,Planes!BC:BC)=0,"",SUMIF(Planes!BA:BA,'Control de pagos'!A856,Planes!BC:BC)),"")</f>
        <v/>
      </c>
      <c r="N856" s="66">
        <f t="shared" si="41"/>
        <v>0</v>
      </c>
    </row>
    <row r="857" spans="1:14" ht="15" hidden="1" customHeight="1">
      <c r="A857" s="11" t="str">
        <f t="shared" si="40"/>
        <v xml:space="preserve"> </v>
      </c>
      <c r="J857" s="30" t="str">
        <f t="shared" si="42"/>
        <v/>
      </c>
      <c r="L857" s="11" t="str">
        <f>IF(I857&lt;&gt;"",IF(SUMIF(Planes!BA:BA,'Control de pagos'!A857,Planes!BC:BC)=0,"",SUMIF(Planes!BA:BA,'Control de pagos'!A857,Planes!BC:BC)),"")</f>
        <v/>
      </c>
      <c r="N857" s="66">
        <f t="shared" si="41"/>
        <v>0</v>
      </c>
    </row>
    <row r="858" spans="1:14" ht="15" hidden="1" customHeight="1">
      <c r="A858" s="11" t="str">
        <f t="shared" si="40"/>
        <v xml:space="preserve"> </v>
      </c>
      <c r="J858" s="30" t="str">
        <f t="shared" si="42"/>
        <v/>
      </c>
      <c r="L858" s="11" t="str">
        <f>IF(I858&lt;&gt;"",IF(SUMIF(Planes!BA:BA,'Control de pagos'!A858,Planes!BC:BC)=0,"",SUMIF(Planes!BA:BA,'Control de pagos'!A858,Planes!BC:BC)),"")</f>
        <v/>
      </c>
      <c r="N858" s="66">
        <f t="shared" si="41"/>
        <v>0</v>
      </c>
    </row>
    <row r="859" spans="1:14" ht="15" hidden="1" customHeight="1">
      <c r="A859" s="11" t="str">
        <f t="shared" si="40"/>
        <v xml:space="preserve"> </v>
      </c>
      <c r="J859" s="30" t="str">
        <f t="shared" si="42"/>
        <v/>
      </c>
      <c r="L859" s="11" t="str">
        <f>IF(I859&lt;&gt;"",IF(SUMIF(Planes!BA:BA,'Control de pagos'!A859,Planes!BC:BC)=0,"",SUMIF(Planes!BA:BA,'Control de pagos'!A859,Planes!BC:BC)),"")</f>
        <v/>
      </c>
      <c r="N859" s="66">
        <f t="shared" si="41"/>
        <v>0</v>
      </c>
    </row>
    <row r="860" spans="1:14" ht="15" hidden="1" customHeight="1">
      <c r="A860" s="11" t="str">
        <f t="shared" si="40"/>
        <v xml:space="preserve"> </v>
      </c>
      <c r="J860" s="30" t="str">
        <f t="shared" si="42"/>
        <v/>
      </c>
      <c r="L860" s="11" t="str">
        <f>IF(I860&lt;&gt;"",IF(SUMIF(Planes!BA:BA,'Control de pagos'!A860,Planes!BC:BC)=0,"",SUMIF(Planes!BA:BA,'Control de pagos'!A860,Planes!BC:BC)),"")</f>
        <v/>
      </c>
      <c r="N860" s="66">
        <f t="shared" si="41"/>
        <v>0</v>
      </c>
    </row>
    <row r="861" spans="1:14" ht="15" hidden="1" customHeight="1">
      <c r="A861" s="11" t="str">
        <f t="shared" si="40"/>
        <v xml:space="preserve"> </v>
      </c>
      <c r="J861" s="30" t="str">
        <f t="shared" si="42"/>
        <v/>
      </c>
      <c r="L861" s="11" t="str">
        <f>IF(I861&lt;&gt;"",IF(SUMIF(Planes!BA:BA,'Control de pagos'!A861,Planes!BC:BC)=0,"",SUMIF(Planes!BA:BA,'Control de pagos'!A861,Planes!BC:BC)),"")</f>
        <v/>
      </c>
      <c r="N861" s="66">
        <f t="shared" si="41"/>
        <v>0</v>
      </c>
    </row>
    <row r="862" spans="1:14" ht="15" hidden="1" customHeight="1">
      <c r="A862" s="11" t="str">
        <f t="shared" si="40"/>
        <v xml:space="preserve"> </v>
      </c>
      <c r="J862" s="30" t="str">
        <f t="shared" si="42"/>
        <v/>
      </c>
      <c r="L862" s="11" t="str">
        <f>IF(I862&lt;&gt;"",IF(SUMIF(Planes!BA:BA,'Control de pagos'!A862,Planes!BC:BC)=0,"",SUMIF(Planes!BA:BA,'Control de pagos'!A862,Planes!BC:BC)),"")</f>
        <v/>
      </c>
      <c r="N862" s="66">
        <f t="shared" si="41"/>
        <v>0</v>
      </c>
    </row>
    <row r="863" spans="1:14" ht="15" hidden="1" customHeight="1">
      <c r="A863" s="11" t="str">
        <f t="shared" si="40"/>
        <v xml:space="preserve"> </v>
      </c>
      <c r="J863" s="30" t="str">
        <f t="shared" si="42"/>
        <v/>
      </c>
      <c r="L863" s="11" t="str">
        <f>IF(I863&lt;&gt;"",IF(SUMIF(Planes!BA:BA,'Control de pagos'!A863,Planes!BC:BC)=0,"",SUMIF(Planes!BA:BA,'Control de pagos'!A863,Planes!BC:BC)),"")</f>
        <v/>
      </c>
      <c r="N863" s="66">
        <f t="shared" si="41"/>
        <v>0</v>
      </c>
    </row>
    <row r="864" spans="1:14" ht="15" hidden="1" customHeight="1">
      <c r="A864" s="11" t="str">
        <f t="shared" si="40"/>
        <v xml:space="preserve"> </v>
      </c>
      <c r="J864" s="30" t="str">
        <f t="shared" si="42"/>
        <v/>
      </c>
      <c r="L864" s="11" t="str">
        <f>IF(I864&lt;&gt;"",IF(SUMIF(Planes!BA:BA,'Control de pagos'!A864,Planes!BC:BC)=0,"",SUMIF(Planes!BA:BA,'Control de pagos'!A864,Planes!BC:BC)),"")</f>
        <v/>
      </c>
      <c r="N864" s="66">
        <f t="shared" si="41"/>
        <v>0</v>
      </c>
    </row>
    <row r="865" spans="1:14" ht="15" hidden="1" customHeight="1">
      <c r="A865" s="11" t="str">
        <f t="shared" si="40"/>
        <v xml:space="preserve"> </v>
      </c>
      <c r="J865" s="30" t="str">
        <f t="shared" si="42"/>
        <v/>
      </c>
      <c r="L865" s="11" t="str">
        <f>IF(I865&lt;&gt;"",IF(SUMIF(Planes!BA:BA,'Control de pagos'!A865,Planes!BC:BC)=0,"",SUMIF(Planes!BA:BA,'Control de pagos'!A865,Planes!BC:BC)),"")</f>
        <v/>
      </c>
      <c r="N865" s="66">
        <f t="shared" si="41"/>
        <v>0</v>
      </c>
    </row>
    <row r="866" spans="1:14" ht="15" hidden="1" customHeight="1">
      <c r="A866" s="11" t="str">
        <f t="shared" si="40"/>
        <v xml:space="preserve"> </v>
      </c>
      <c r="J866" s="30" t="str">
        <f t="shared" si="42"/>
        <v/>
      </c>
      <c r="L866" s="11" t="str">
        <f>IF(I866&lt;&gt;"",IF(SUMIF(Planes!BA:BA,'Control de pagos'!A866,Planes!BC:BC)=0,"",SUMIF(Planes!BA:BA,'Control de pagos'!A866,Planes!BC:BC)),"")</f>
        <v/>
      </c>
      <c r="N866" s="66">
        <f t="shared" si="41"/>
        <v>0</v>
      </c>
    </row>
    <row r="867" spans="1:14" ht="15" hidden="1" customHeight="1">
      <c r="A867" s="11" t="str">
        <f t="shared" si="40"/>
        <v xml:space="preserve"> </v>
      </c>
      <c r="J867" s="30" t="str">
        <f t="shared" si="42"/>
        <v/>
      </c>
      <c r="L867" s="11" t="str">
        <f>IF(I867&lt;&gt;"",IF(SUMIF(Planes!BA:BA,'Control de pagos'!A867,Planes!BC:BC)=0,"",SUMIF(Planes!BA:BA,'Control de pagos'!A867,Planes!BC:BC)),"")</f>
        <v/>
      </c>
      <c r="N867" s="66">
        <f t="shared" si="41"/>
        <v>0</v>
      </c>
    </row>
    <row r="868" spans="1:14" ht="15" hidden="1" customHeight="1">
      <c r="A868" s="11" t="str">
        <f t="shared" si="40"/>
        <v xml:space="preserve"> </v>
      </c>
      <c r="J868" s="30" t="str">
        <f t="shared" si="42"/>
        <v/>
      </c>
      <c r="L868" s="11" t="str">
        <f>IF(I868&lt;&gt;"",IF(SUMIF(Planes!BA:BA,'Control de pagos'!A868,Planes!BC:BC)=0,"",SUMIF(Planes!BA:BA,'Control de pagos'!A868,Planes!BC:BC)),"")</f>
        <v/>
      </c>
      <c r="N868" s="66">
        <f t="shared" si="41"/>
        <v>0</v>
      </c>
    </row>
    <row r="869" spans="1:14" ht="15" hidden="1" customHeight="1">
      <c r="A869" s="11" t="str">
        <f t="shared" si="40"/>
        <v xml:space="preserve"> </v>
      </c>
      <c r="J869" s="30" t="str">
        <f t="shared" si="42"/>
        <v/>
      </c>
      <c r="L869" s="11" t="str">
        <f>IF(I869&lt;&gt;"",IF(SUMIF(Planes!BA:BA,'Control de pagos'!A869,Planes!BC:BC)=0,"",SUMIF(Planes!BA:BA,'Control de pagos'!A869,Planes!BC:BC)),"")</f>
        <v/>
      </c>
      <c r="N869" s="66">
        <f t="shared" si="41"/>
        <v>0</v>
      </c>
    </row>
    <row r="870" spans="1:14" ht="15" hidden="1" customHeight="1">
      <c r="A870" s="11" t="str">
        <f t="shared" si="40"/>
        <v xml:space="preserve"> </v>
      </c>
      <c r="J870" s="30" t="str">
        <f t="shared" si="42"/>
        <v/>
      </c>
      <c r="L870" s="11" t="str">
        <f>IF(I870&lt;&gt;"",IF(SUMIF(Planes!BA:BA,'Control de pagos'!A870,Planes!BC:BC)=0,"",SUMIF(Planes!BA:BA,'Control de pagos'!A870,Planes!BC:BC)),"")</f>
        <v/>
      </c>
      <c r="N870" s="66">
        <f t="shared" si="41"/>
        <v>0</v>
      </c>
    </row>
    <row r="871" spans="1:14" ht="15" hidden="1" customHeight="1">
      <c r="A871" s="11" t="str">
        <f t="shared" si="40"/>
        <v xml:space="preserve"> </v>
      </c>
      <c r="J871" s="30" t="str">
        <f t="shared" si="42"/>
        <v/>
      </c>
      <c r="L871" s="11" t="str">
        <f>IF(I871&lt;&gt;"",IF(SUMIF(Planes!BA:BA,'Control de pagos'!A871,Planes!BC:BC)=0,"",SUMIF(Planes!BA:BA,'Control de pagos'!A871,Planes!BC:BC)),"")</f>
        <v/>
      </c>
      <c r="N871" s="66">
        <f t="shared" si="41"/>
        <v>0</v>
      </c>
    </row>
    <row r="872" spans="1:14" ht="15" hidden="1" customHeight="1">
      <c r="A872" s="11" t="str">
        <f t="shared" si="40"/>
        <v xml:space="preserve"> </v>
      </c>
      <c r="J872" s="30" t="str">
        <f t="shared" si="42"/>
        <v/>
      </c>
      <c r="L872" s="11" t="str">
        <f>IF(I872&lt;&gt;"",IF(SUMIF(Planes!BA:BA,'Control de pagos'!A872,Planes!BC:BC)=0,"",SUMIF(Planes!BA:BA,'Control de pagos'!A872,Planes!BC:BC)),"")</f>
        <v/>
      </c>
      <c r="N872" s="66">
        <f t="shared" si="41"/>
        <v>0</v>
      </c>
    </row>
    <row r="873" spans="1:14" ht="15" hidden="1" customHeight="1">
      <c r="A873" s="11" t="str">
        <f t="shared" si="40"/>
        <v xml:space="preserve"> </v>
      </c>
      <c r="J873" s="30" t="str">
        <f t="shared" si="42"/>
        <v/>
      </c>
      <c r="L873" s="11" t="str">
        <f>IF(I873&lt;&gt;"",IF(SUMIF(Planes!BA:BA,'Control de pagos'!A873,Planes!BC:BC)=0,"",SUMIF(Planes!BA:BA,'Control de pagos'!A873,Planes!BC:BC)),"")</f>
        <v/>
      </c>
      <c r="N873" s="66">
        <f t="shared" si="41"/>
        <v>0</v>
      </c>
    </row>
    <row r="874" spans="1:14" ht="15" hidden="1" customHeight="1">
      <c r="A874" s="11" t="str">
        <f t="shared" ref="A874:A937" si="43">B874&amp;" "&amp;IF(C874="",C873,C874)</f>
        <v xml:space="preserve"> </v>
      </c>
      <c r="J874" s="30" t="str">
        <f t="shared" si="42"/>
        <v/>
      </c>
      <c r="L874" s="11" t="str">
        <f>IF(I874&lt;&gt;"",IF(SUMIF(Planes!BA:BA,'Control de pagos'!A874,Planes!BC:BC)=0,"",SUMIF(Planes!BA:BA,'Control de pagos'!A874,Planes!BC:BC)),"")</f>
        <v/>
      </c>
      <c r="N874" s="66">
        <f t="shared" si="41"/>
        <v>0</v>
      </c>
    </row>
    <row r="875" spans="1:14" ht="15" hidden="1" customHeight="1">
      <c r="A875" s="11" t="str">
        <f t="shared" si="43"/>
        <v xml:space="preserve"> </v>
      </c>
      <c r="J875" s="30" t="str">
        <f t="shared" si="42"/>
        <v/>
      </c>
      <c r="L875" s="11" t="str">
        <f>IF(I875&lt;&gt;"",IF(SUMIF(Planes!BA:BA,'Control de pagos'!A875,Planes!BC:BC)=0,"",SUMIF(Planes!BA:BA,'Control de pagos'!A875,Planes!BC:BC)),"")</f>
        <v/>
      </c>
      <c r="N875" s="66">
        <f t="shared" si="41"/>
        <v>0</v>
      </c>
    </row>
    <row r="876" spans="1:14" ht="15" hidden="1" customHeight="1">
      <c r="A876" s="11" t="str">
        <f t="shared" si="43"/>
        <v xml:space="preserve"> </v>
      </c>
      <c r="J876" s="30" t="str">
        <f t="shared" si="42"/>
        <v/>
      </c>
      <c r="L876" s="11" t="str">
        <f>IF(I876&lt;&gt;"",IF(SUMIF(Planes!BA:BA,'Control de pagos'!A876,Planes!BC:BC)=0,"",SUMIF(Planes!BA:BA,'Control de pagos'!A876,Planes!BC:BC)),"")</f>
        <v/>
      </c>
      <c r="N876" s="66">
        <f t="shared" si="41"/>
        <v>0</v>
      </c>
    </row>
    <row r="877" spans="1:14" ht="15" hidden="1" customHeight="1">
      <c r="A877" s="11" t="str">
        <f t="shared" si="43"/>
        <v xml:space="preserve"> </v>
      </c>
      <c r="J877" s="30" t="str">
        <f t="shared" si="42"/>
        <v/>
      </c>
      <c r="L877" s="11" t="str">
        <f>IF(I877&lt;&gt;"",IF(SUMIF(Planes!BA:BA,'Control de pagos'!A877,Planes!BC:BC)=0,"",SUMIF(Planes!BA:BA,'Control de pagos'!A877,Planes!BC:BC)),"")</f>
        <v/>
      </c>
      <c r="N877" s="66">
        <f t="shared" si="41"/>
        <v>0</v>
      </c>
    </row>
    <row r="878" spans="1:14" ht="15" hidden="1" customHeight="1">
      <c r="A878" s="11" t="str">
        <f t="shared" si="43"/>
        <v xml:space="preserve"> </v>
      </c>
      <c r="J878" s="30" t="str">
        <f t="shared" si="42"/>
        <v/>
      </c>
      <c r="L878" s="11" t="str">
        <f>IF(I878&lt;&gt;"",IF(SUMIF(Planes!BA:BA,'Control de pagos'!A878,Planes!BC:BC)=0,"",SUMIF(Planes!BA:BA,'Control de pagos'!A878,Planes!BC:BC)),"")</f>
        <v/>
      </c>
      <c r="N878" s="66">
        <f t="shared" si="41"/>
        <v>0</v>
      </c>
    </row>
    <row r="879" spans="1:14" ht="15" hidden="1" customHeight="1">
      <c r="A879" s="11" t="str">
        <f t="shared" si="43"/>
        <v xml:space="preserve"> </v>
      </c>
      <c r="J879" s="30" t="str">
        <f t="shared" si="42"/>
        <v/>
      </c>
      <c r="L879" s="11" t="str">
        <f>IF(I879&lt;&gt;"",IF(SUMIF(Planes!BA:BA,'Control de pagos'!A879,Planes!BC:BC)=0,"",SUMIF(Planes!BA:BA,'Control de pagos'!A879,Planes!BC:BC)),"")</f>
        <v/>
      </c>
      <c r="N879" s="66">
        <f t="shared" si="41"/>
        <v>0</v>
      </c>
    </row>
    <row r="880" spans="1:14" ht="15" hidden="1" customHeight="1">
      <c r="A880" s="11" t="str">
        <f t="shared" si="43"/>
        <v xml:space="preserve"> </v>
      </c>
      <c r="J880" s="30" t="str">
        <f t="shared" si="42"/>
        <v/>
      </c>
      <c r="L880" s="11" t="str">
        <f>IF(I880&lt;&gt;"",IF(SUMIF(Planes!BA:BA,'Control de pagos'!A880,Planes!BC:BC)=0,"",SUMIF(Planes!BA:BA,'Control de pagos'!A880,Planes!BC:BC)),"")</f>
        <v/>
      </c>
      <c r="N880" s="66">
        <f t="shared" si="41"/>
        <v>0</v>
      </c>
    </row>
    <row r="881" spans="1:14" ht="15" hidden="1" customHeight="1">
      <c r="A881" s="11" t="str">
        <f t="shared" si="43"/>
        <v xml:space="preserve"> </v>
      </c>
      <c r="J881" s="30" t="str">
        <f t="shared" si="42"/>
        <v/>
      </c>
      <c r="L881" s="11" t="str">
        <f>IF(I881&lt;&gt;"",IF(SUMIF(Planes!BA:BA,'Control de pagos'!A881,Planes!BC:BC)=0,"",SUMIF(Planes!BA:BA,'Control de pagos'!A881,Planes!BC:BC)),"")</f>
        <v/>
      </c>
      <c r="N881" s="66">
        <f t="shared" si="41"/>
        <v>0</v>
      </c>
    </row>
    <row r="882" spans="1:14" ht="15" hidden="1" customHeight="1">
      <c r="A882" s="11" t="str">
        <f t="shared" si="43"/>
        <v xml:space="preserve"> </v>
      </c>
      <c r="J882" s="30" t="str">
        <f t="shared" si="42"/>
        <v/>
      </c>
      <c r="L882" s="11" t="str">
        <f>IF(I882&lt;&gt;"",IF(SUMIF(Planes!BA:BA,'Control de pagos'!A882,Planes!BC:BC)=0,"",SUMIF(Planes!BA:BA,'Control de pagos'!A882,Planes!BC:BC)),"")</f>
        <v/>
      </c>
      <c r="N882" s="66">
        <f t="shared" si="41"/>
        <v>0</v>
      </c>
    </row>
    <row r="883" spans="1:14" ht="15" hidden="1" customHeight="1">
      <c r="A883" s="11" t="str">
        <f t="shared" si="43"/>
        <v xml:space="preserve"> </v>
      </c>
      <c r="J883" s="30" t="str">
        <f t="shared" si="42"/>
        <v/>
      </c>
      <c r="L883" s="11" t="str">
        <f>IF(I883&lt;&gt;"",IF(SUMIF(Planes!BA:BA,'Control de pagos'!A883,Planes!BC:BC)=0,"",SUMIF(Planes!BA:BA,'Control de pagos'!A883,Planes!BC:BC)),"")</f>
        <v/>
      </c>
      <c r="N883" s="66">
        <f t="shared" si="41"/>
        <v>0</v>
      </c>
    </row>
    <row r="884" spans="1:14" ht="15" hidden="1" customHeight="1">
      <c r="A884" s="11" t="str">
        <f t="shared" si="43"/>
        <v xml:space="preserve"> </v>
      </c>
      <c r="J884" s="30" t="str">
        <f t="shared" si="42"/>
        <v/>
      </c>
      <c r="L884" s="11" t="str">
        <f>IF(I884&lt;&gt;"",IF(SUMIF(Planes!BA:BA,'Control de pagos'!A884,Planes!BC:BC)=0,"",SUMIF(Planes!BA:BA,'Control de pagos'!A884,Planes!BC:BC)),"")</f>
        <v/>
      </c>
      <c r="N884" s="66">
        <f t="shared" si="41"/>
        <v>0</v>
      </c>
    </row>
    <row r="885" spans="1:14" ht="15" hidden="1" customHeight="1">
      <c r="A885" s="11" t="str">
        <f t="shared" si="43"/>
        <v xml:space="preserve"> </v>
      </c>
      <c r="J885" s="30" t="str">
        <f t="shared" si="42"/>
        <v/>
      </c>
      <c r="L885" s="11" t="str">
        <f>IF(I885&lt;&gt;"",IF(SUMIF(Planes!BA:BA,'Control de pagos'!A885,Planes!BC:BC)=0,"",SUMIF(Planes!BA:BA,'Control de pagos'!A885,Planes!BC:BC)),"")</f>
        <v/>
      </c>
      <c r="N885" s="66">
        <f t="shared" si="41"/>
        <v>0</v>
      </c>
    </row>
    <row r="886" spans="1:14" ht="15" hidden="1" customHeight="1">
      <c r="A886" s="11" t="str">
        <f t="shared" si="43"/>
        <v xml:space="preserve"> </v>
      </c>
      <c r="J886" s="30" t="str">
        <f t="shared" si="42"/>
        <v/>
      </c>
      <c r="L886" s="11" t="str">
        <f>IF(I886&lt;&gt;"",IF(SUMIF(Planes!BA:BA,'Control de pagos'!A886,Planes!BC:BC)=0,"",SUMIF(Planes!BA:BA,'Control de pagos'!A886,Planes!BC:BC)),"")</f>
        <v/>
      </c>
      <c r="N886" s="66">
        <f t="shared" si="41"/>
        <v>0</v>
      </c>
    </row>
    <row r="887" spans="1:14" ht="15" hidden="1" customHeight="1">
      <c r="A887" s="11" t="str">
        <f t="shared" si="43"/>
        <v xml:space="preserve"> </v>
      </c>
      <c r="J887" s="30" t="str">
        <f t="shared" si="42"/>
        <v/>
      </c>
      <c r="L887" s="11" t="str">
        <f>IF(I887&lt;&gt;"",IF(SUMIF(Planes!BA:BA,'Control de pagos'!A887,Planes!BC:BC)=0,"",SUMIF(Planes!BA:BA,'Control de pagos'!A887,Planes!BC:BC)),"")</f>
        <v/>
      </c>
      <c r="N887" s="66">
        <f t="shared" si="41"/>
        <v>0</v>
      </c>
    </row>
    <row r="888" spans="1:14" ht="15" hidden="1" customHeight="1">
      <c r="A888" s="11" t="str">
        <f t="shared" si="43"/>
        <v xml:space="preserve"> </v>
      </c>
      <c r="J888" s="30" t="str">
        <f t="shared" si="42"/>
        <v/>
      </c>
      <c r="L888" s="11" t="str">
        <f>IF(I888&lt;&gt;"",IF(SUMIF(Planes!BA:BA,'Control de pagos'!A888,Planes!BC:BC)=0,"",SUMIF(Planes!BA:BA,'Control de pagos'!A888,Planes!BC:BC)),"")</f>
        <v/>
      </c>
      <c r="N888" s="66">
        <f t="shared" si="41"/>
        <v>0</v>
      </c>
    </row>
    <row r="889" spans="1:14" ht="15" hidden="1" customHeight="1">
      <c r="A889" s="11" t="str">
        <f t="shared" si="43"/>
        <v xml:space="preserve"> </v>
      </c>
      <c r="J889" s="30" t="str">
        <f t="shared" si="42"/>
        <v/>
      </c>
      <c r="L889" s="11" t="str">
        <f>IF(I889&lt;&gt;"",IF(SUMIF(Planes!BA:BA,'Control de pagos'!A889,Planes!BC:BC)=0,"",SUMIF(Planes!BA:BA,'Control de pagos'!A889,Planes!BC:BC)),"")</f>
        <v/>
      </c>
      <c r="N889" s="66">
        <f t="shared" si="41"/>
        <v>0</v>
      </c>
    </row>
    <row r="890" spans="1:14" ht="15" hidden="1" customHeight="1">
      <c r="A890" s="11" t="str">
        <f t="shared" si="43"/>
        <v xml:space="preserve"> </v>
      </c>
      <c r="J890" s="30" t="str">
        <f t="shared" si="42"/>
        <v/>
      </c>
      <c r="L890" s="11" t="str">
        <f>IF(I890&lt;&gt;"",IF(SUMIF(Planes!BA:BA,'Control de pagos'!A890,Planes!BC:BC)=0,"",SUMIF(Planes!BA:BA,'Control de pagos'!A890,Planes!BC:BC)),"")</f>
        <v/>
      </c>
      <c r="N890" s="66">
        <f t="shared" si="41"/>
        <v>0</v>
      </c>
    </row>
    <row r="891" spans="1:14" ht="15" hidden="1" customHeight="1">
      <c r="A891" s="11" t="str">
        <f t="shared" si="43"/>
        <v xml:space="preserve"> </v>
      </c>
      <c r="J891" s="30" t="str">
        <f t="shared" si="42"/>
        <v/>
      </c>
      <c r="L891" s="11" t="str">
        <f>IF(I891&lt;&gt;"",IF(SUMIF(Planes!BA:BA,'Control de pagos'!A891,Planes!BC:BC)=0,"",SUMIF(Planes!BA:BA,'Control de pagos'!A891,Planes!BC:BC)),"")</f>
        <v/>
      </c>
      <c r="N891" s="66">
        <f t="shared" si="41"/>
        <v>0</v>
      </c>
    </row>
    <row r="892" spans="1:14" ht="15" hidden="1" customHeight="1">
      <c r="A892" s="11" t="str">
        <f t="shared" si="43"/>
        <v xml:space="preserve"> </v>
      </c>
      <c r="J892" s="30" t="str">
        <f t="shared" si="42"/>
        <v/>
      </c>
      <c r="L892" s="11" t="str">
        <f>IF(I892&lt;&gt;"",IF(SUMIF(Planes!BA:BA,'Control de pagos'!A892,Planes!BC:BC)=0,"",SUMIF(Planes!BA:BA,'Control de pagos'!A892,Planes!BC:BC)),"")</f>
        <v/>
      </c>
      <c r="N892" s="66">
        <f t="shared" si="41"/>
        <v>0</v>
      </c>
    </row>
    <row r="893" spans="1:14" ht="15" hidden="1" customHeight="1">
      <c r="A893" s="11" t="str">
        <f t="shared" si="43"/>
        <v xml:space="preserve"> </v>
      </c>
      <c r="J893" s="30" t="str">
        <f t="shared" si="42"/>
        <v/>
      </c>
      <c r="L893" s="11" t="str">
        <f>IF(I893&lt;&gt;"",IF(SUMIF(Planes!BA:BA,'Control de pagos'!A893,Planes!BC:BC)=0,"",SUMIF(Planes!BA:BA,'Control de pagos'!A893,Planes!BC:BC)),"")</f>
        <v/>
      </c>
      <c r="N893" s="66">
        <f t="shared" si="41"/>
        <v>0</v>
      </c>
    </row>
    <row r="894" spans="1:14" ht="15" hidden="1" customHeight="1">
      <c r="A894" s="11" t="str">
        <f t="shared" si="43"/>
        <v xml:space="preserve"> </v>
      </c>
      <c r="J894" s="30" t="str">
        <f t="shared" si="42"/>
        <v/>
      </c>
      <c r="L894" s="11" t="str">
        <f>IF(I894&lt;&gt;"",IF(SUMIF(Planes!BA:BA,'Control de pagos'!A894,Planes!BC:BC)=0,"",SUMIF(Planes!BA:BA,'Control de pagos'!A894,Planes!BC:BC)),"")</f>
        <v/>
      </c>
      <c r="N894" s="66">
        <f t="shared" si="41"/>
        <v>0</v>
      </c>
    </row>
    <row r="895" spans="1:14" ht="15" hidden="1" customHeight="1">
      <c r="A895" s="11" t="str">
        <f t="shared" si="43"/>
        <v xml:space="preserve"> </v>
      </c>
      <c r="J895" s="30" t="str">
        <f t="shared" si="42"/>
        <v/>
      </c>
      <c r="L895" s="11" t="str">
        <f>IF(I895&lt;&gt;"",IF(SUMIF(Planes!BA:BA,'Control de pagos'!A895,Planes!BC:BC)=0,"",SUMIF(Planes!BA:BA,'Control de pagos'!A895,Planes!BC:BC)),"")</f>
        <v/>
      </c>
      <c r="N895" s="66">
        <f t="shared" si="41"/>
        <v>0</v>
      </c>
    </row>
    <row r="896" spans="1:14" ht="15" hidden="1" customHeight="1">
      <c r="A896" s="11" t="str">
        <f t="shared" si="43"/>
        <v xml:space="preserve"> </v>
      </c>
      <c r="J896" s="30" t="str">
        <f t="shared" si="42"/>
        <v/>
      </c>
      <c r="L896" s="11" t="str">
        <f>IF(I896&lt;&gt;"",IF(SUMIF(Planes!BA:BA,'Control de pagos'!A896,Planes!BC:BC)=0,"",SUMIF(Planes!BA:BA,'Control de pagos'!A896,Planes!BC:BC)),"")</f>
        <v/>
      </c>
      <c r="N896" s="66">
        <f t="shared" si="41"/>
        <v>0</v>
      </c>
    </row>
    <row r="897" spans="1:14" ht="15" hidden="1" customHeight="1">
      <c r="A897" s="11" t="str">
        <f t="shared" si="43"/>
        <v xml:space="preserve"> </v>
      </c>
      <c r="J897" s="30" t="str">
        <f t="shared" si="42"/>
        <v/>
      </c>
      <c r="L897" s="11" t="str">
        <f>IF(I897&lt;&gt;"",IF(SUMIF(Planes!BA:BA,'Control de pagos'!A897,Planes!BC:BC)=0,"",SUMIF(Planes!BA:BA,'Control de pagos'!A897,Planes!BC:BC)),"")</f>
        <v/>
      </c>
      <c r="N897" s="66">
        <f t="shared" si="41"/>
        <v>0</v>
      </c>
    </row>
    <row r="898" spans="1:14" ht="15" hidden="1" customHeight="1">
      <c r="A898" s="11" t="str">
        <f t="shared" si="43"/>
        <v xml:space="preserve"> </v>
      </c>
      <c r="J898" s="30" t="str">
        <f t="shared" si="42"/>
        <v/>
      </c>
      <c r="L898" s="11" t="str">
        <f>IF(I898&lt;&gt;"",IF(SUMIF(Planes!BA:BA,'Control de pagos'!A898,Planes!BC:BC)=0,"",SUMIF(Planes!BA:BA,'Control de pagos'!A898,Planes!BC:BC)),"")</f>
        <v/>
      </c>
      <c r="N898" s="66">
        <f t="shared" si="41"/>
        <v>0</v>
      </c>
    </row>
    <row r="899" spans="1:14" ht="15" hidden="1" customHeight="1">
      <c r="A899" s="11" t="str">
        <f t="shared" si="43"/>
        <v xml:space="preserve"> </v>
      </c>
      <c r="J899" s="30" t="str">
        <f t="shared" si="42"/>
        <v/>
      </c>
      <c r="L899" s="11" t="str">
        <f>IF(I899&lt;&gt;"",IF(SUMIF(Planes!BA:BA,'Control de pagos'!A899,Planes!BC:BC)=0,"",SUMIF(Planes!BA:BA,'Control de pagos'!A899,Planes!BC:BC)),"")</f>
        <v/>
      </c>
      <c r="N899" s="66">
        <f t="shared" si="41"/>
        <v>0</v>
      </c>
    </row>
    <row r="900" spans="1:14" ht="15" hidden="1" customHeight="1">
      <c r="A900" s="11" t="str">
        <f t="shared" si="43"/>
        <v xml:space="preserve"> 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6">
        <f t="shared" ref="N900:N963" si="44">IF(D900=0,D899,D900)</f>
        <v>0</v>
      </c>
    </row>
    <row r="901" spans="1:14" ht="15" hidden="1" customHeight="1">
      <c r="A901" s="11" t="str">
        <f t="shared" si="43"/>
        <v xml:space="preserve"> 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6">
        <f t="shared" si="44"/>
        <v>0</v>
      </c>
    </row>
    <row r="902" spans="1:14" ht="15" hidden="1" customHeight="1">
      <c r="A902" s="11" t="str">
        <f t="shared" si="43"/>
        <v xml:space="preserve"> 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6">
        <f t="shared" si="44"/>
        <v>0</v>
      </c>
    </row>
    <row r="903" spans="1:14" ht="15" hidden="1" customHeight="1">
      <c r="A903" s="11" t="str">
        <f t="shared" si="43"/>
        <v xml:space="preserve"> 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6">
        <f t="shared" si="44"/>
        <v>0</v>
      </c>
    </row>
    <row r="904" spans="1:14" ht="15" hidden="1" customHeight="1">
      <c r="A904" s="11" t="str">
        <f t="shared" si="43"/>
        <v xml:space="preserve"> 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6">
        <f t="shared" si="44"/>
        <v>0</v>
      </c>
    </row>
    <row r="905" spans="1:14" ht="15" hidden="1" customHeight="1">
      <c r="A905" s="11" t="str">
        <f t="shared" si="43"/>
        <v xml:space="preserve"> 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6">
        <f t="shared" si="44"/>
        <v>0</v>
      </c>
    </row>
    <row r="906" spans="1:14" ht="15" hidden="1" customHeight="1">
      <c r="A906" s="11" t="str">
        <f t="shared" si="43"/>
        <v xml:space="preserve"> 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6">
        <f t="shared" si="44"/>
        <v>0</v>
      </c>
    </row>
    <row r="907" spans="1:14" ht="15" hidden="1" customHeight="1">
      <c r="A907" s="11" t="str">
        <f t="shared" si="43"/>
        <v xml:space="preserve"> 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6">
        <f t="shared" si="44"/>
        <v>0</v>
      </c>
    </row>
    <row r="908" spans="1:14" ht="15" hidden="1" customHeight="1">
      <c r="A908" s="11" t="str">
        <f t="shared" si="43"/>
        <v xml:space="preserve"> 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6">
        <f t="shared" si="44"/>
        <v>0</v>
      </c>
    </row>
    <row r="909" spans="1:14" ht="15" hidden="1" customHeight="1">
      <c r="A909" s="11" t="str">
        <f t="shared" si="43"/>
        <v xml:space="preserve"> 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6">
        <f t="shared" si="44"/>
        <v>0</v>
      </c>
    </row>
    <row r="910" spans="1:14" ht="15" hidden="1" customHeight="1">
      <c r="A910" s="11" t="str">
        <f t="shared" si="43"/>
        <v xml:space="preserve"> 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6">
        <f t="shared" si="44"/>
        <v>0</v>
      </c>
    </row>
    <row r="911" spans="1:14" ht="15" hidden="1" customHeight="1">
      <c r="A911" s="11" t="str">
        <f t="shared" si="43"/>
        <v xml:space="preserve"> 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6">
        <f t="shared" si="44"/>
        <v>0</v>
      </c>
    </row>
    <row r="912" spans="1:14" ht="15" hidden="1" customHeight="1">
      <c r="A912" s="11" t="str">
        <f t="shared" si="43"/>
        <v xml:space="preserve"> 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6">
        <f t="shared" si="44"/>
        <v>0</v>
      </c>
    </row>
    <row r="913" spans="1:14" ht="15" hidden="1" customHeight="1">
      <c r="A913" s="11" t="str">
        <f t="shared" si="43"/>
        <v xml:space="preserve"> 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6">
        <f t="shared" si="44"/>
        <v>0</v>
      </c>
    </row>
    <row r="914" spans="1:14" ht="15" hidden="1" customHeight="1">
      <c r="A914" s="11" t="str">
        <f t="shared" si="43"/>
        <v xml:space="preserve"> 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6">
        <f t="shared" si="44"/>
        <v>0</v>
      </c>
    </row>
    <row r="915" spans="1:14" ht="15" hidden="1" customHeight="1">
      <c r="A915" s="11" t="str">
        <f t="shared" si="43"/>
        <v xml:space="preserve"> 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6">
        <f t="shared" si="44"/>
        <v>0</v>
      </c>
    </row>
    <row r="916" spans="1:14" ht="15" hidden="1" customHeight="1">
      <c r="A916" s="11" t="str">
        <f t="shared" si="43"/>
        <v xml:space="preserve"> 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6">
        <f t="shared" si="44"/>
        <v>0</v>
      </c>
    </row>
    <row r="917" spans="1:14" ht="15" hidden="1" customHeight="1">
      <c r="A917" s="11" t="str">
        <f t="shared" si="43"/>
        <v xml:space="preserve"> 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6">
        <f t="shared" si="44"/>
        <v>0</v>
      </c>
    </row>
    <row r="918" spans="1:14" ht="15" hidden="1" customHeight="1">
      <c r="A918" s="11" t="str">
        <f t="shared" si="43"/>
        <v xml:space="preserve"> 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6">
        <f t="shared" si="44"/>
        <v>0</v>
      </c>
    </row>
    <row r="919" spans="1:14" ht="15" hidden="1" customHeight="1">
      <c r="A919" s="11" t="str">
        <f t="shared" si="43"/>
        <v xml:space="preserve"> 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6">
        <f t="shared" si="44"/>
        <v>0</v>
      </c>
    </row>
    <row r="920" spans="1:14" ht="15" hidden="1" customHeight="1">
      <c r="A920" s="11" t="str">
        <f t="shared" si="43"/>
        <v xml:space="preserve"> 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6">
        <f t="shared" si="44"/>
        <v>0</v>
      </c>
    </row>
    <row r="921" spans="1:14" ht="15" hidden="1" customHeight="1">
      <c r="A921" s="11" t="str">
        <f t="shared" si="43"/>
        <v xml:space="preserve"> 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6">
        <f t="shared" si="44"/>
        <v>0</v>
      </c>
    </row>
    <row r="922" spans="1:14" ht="15" hidden="1" customHeight="1">
      <c r="A922" s="11" t="str">
        <f t="shared" si="43"/>
        <v xml:space="preserve"> 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6">
        <f t="shared" si="44"/>
        <v>0</v>
      </c>
    </row>
    <row r="923" spans="1:14" ht="15" hidden="1" customHeight="1">
      <c r="A923" s="11" t="str">
        <f t="shared" si="43"/>
        <v xml:space="preserve"> 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6">
        <f t="shared" si="44"/>
        <v>0</v>
      </c>
    </row>
    <row r="924" spans="1:14" ht="15" hidden="1" customHeight="1">
      <c r="A924" s="11" t="str">
        <f t="shared" si="43"/>
        <v xml:space="preserve"> 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6">
        <f t="shared" si="44"/>
        <v>0</v>
      </c>
    </row>
    <row r="925" spans="1:14" ht="15" hidden="1" customHeight="1">
      <c r="A925" s="11" t="str">
        <f t="shared" si="43"/>
        <v xml:space="preserve"> 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6">
        <f t="shared" si="44"/>
        <v>0</v>
      </c>
    </row>
    <row r="926" spans="1:14" ht="15" hidden="1" customHeight="1">
      <c r="A926" s="11" t="str">
        <f t="shared" si="43"/>
        <v xml:space="preserve"> 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6">
        <f t="shared" si="44"/>
        <v>0</v>
      </c>
    </row>
    <row r="927" spans="1:14" ht="15" hidden="1" customHeight="1">
      <c r="A927" s="11" t="str">
        <f t="shared" si="43"/>
        <v xml:space="preserve"> 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6">
        <f t="shared" si="44"/>
        <v>0</v>
      </c>
    </row>
    <row r="928" spans="1:14" ht="15" hidden="1" customHeight="1">
      <c r="A928" s="11" t="str">
        <f t="shared" si="43"/>
        <v xml:space="preserve"> 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6">
        <f t="shared" si="44"/>
        <v>0</v>
      </c>
    </row>
    <row r="929" spans="1:14" ht="15" hidden="1" customHeight="1">
      <c r="A929" s="11" t="str">
        <f t="shared" si="43"/>
        <v xml:space="preserve"> 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6">
        <f t="shared" si="44"/>
        <v>0</v>
      </c>
    </row>
    <row r="930" spans="1:14" ht="15" hidden="1" customHeight="1">
      <c r="A930" s="11" t="str">
        <f t="shared" si="43"/>
        <v xml:space="preserve"> 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6">
        <f t="shared" si="44"/>
        <v>0</v>
      </c>
    </row>
    <row r="931" spans="1:14" ht="15" hidden="1" customHeight="1">
      <c r="A931" s="11" t="str">
        <f t="shared" si="43"/>
        <v xml:space="preserve"> 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6">
        <f t="shared" si="44"/>
        <v>0</v>
      </c>
    </row>
    <row r="932" spans="1:14" ht="15" hidden="1" customHeight="1">
      <c r="A932" s="11" t="str">
        <f t="shared" si="43"/>
        <v xml:space="preserve"> 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6">
        <f t="shared" si="44"/>
        <v>0</v>
      </c>
    </row>
    <row r="933" spans="1:14" ht="15" hidden="1" customHeight="1">
      <c r="A933" s="11" t="str">
        <f t="shared" si="43"/>
        <v xml:space="preserve"> 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6">
        <f t="shared" si="44"/>
        <v>0</v>
      </c>
    </row>
    <row r="934" spans="1:14" ht="15" hidden="1" customHeight="1">
      <c r="A934" s="11" t="str">
        <f t="shared" si="43"/>
        <v xml:space="preserve"> 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6">
        <f t="shared" si="44"/>
        <v>0</v>
      </c>
    </row>
    <row r="935" spans="1:14" ht="15" hidden="1" customHeight="1">
      <c r="A935" s="11" t="str">
        <f t="shared" si="43"/>
        <v xml:space="preserve"> 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6">
        <f t="shared" si="44"/>
        <v>0</v>
      </c>
    </row>
    <row r="936" spans="1:14" ht="15" hidden="1" customHeight="1">
      <c r="A936" s="11" t="str">
        <f t="shared" si="43"/>
        <v xml:space="preserve"> 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6">
        <f t="shared" si="44"/>
        <v>0</v>
      </c>
    </row>
    <row r="937" spans="1:14" ht="15" hidden="1" customHeight="1">
      <c r="A937" s="11" t="str">
        <f t="shared" si="43"/>
        <v xml:space="preserve"> 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6">
        <f t="shared" si="44"/>
        <v>0</v>
      </c>
    </row>
    <row r="938" spans="1:14" ht="15" hidden="1" customHeight="1">
      <c r="A938" s="11" t="str">
        <f t="shared" ref="A938:A1001" si="46">B938&amp;" "&amp;IF(C938="",C937,C938)</f>
        <v xml:space="preserve"> 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6">
        <f t="shared" si="44"/>
        <v>0</v>
      </c>
    </row>
    <row r="939" spans="1:14" ht="15" hidden="1" customHeight="1">
      <c r="A939" s="11" t="str">
        <f t="shared" si="46"/>
        <v xml:space="preserve"> 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6">
        <f t="shared" si="44"/>
        <v>0</v>
      </c>
    </row>
    <row r="940" spans="1:14" ht="15" hidden="1" customHeight="1">
      <c r="A940" s="11" t="str">
        <f t="shared" si="46"/>
        <v xml:space="preserve"> 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6">
        <f t="shared" si="44"/>
        <v>0</v>
      </c>
    </row>
    <row r="941" spans="1:14" ht="15" hidden="1" customHeight="1">
      <c r="A941" s="11" t="str">
        <f t="shared" si="46"/>
        <v xml:space="preserve"> 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6">
        <f t="shared" si="44"/>
        <v>0</v>
      </c>
    </row>
    <row r="942" spans="1:14" ht="15" hidden="1" customHeight="1">
      <c r="A942" s="11" t="str">
        <f t="shared" si="46"/>
        <v xml:space="preserve"> 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6">
        <f t="shared" si="44"/>
        <v>0</v>
      </c>
    </row>
    <row r="943" spans="1:14" ht="15" hidden="1" customHeight="1">
      <c r="A943" s="11" t="str">
        <f t="shared" si="46"/>
        <v xml:space="preserve"> 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6">
        <f t="shared" si="44"/>
        <v>0</v>
      </c>
    </row>
    <row r="944" spans="1:14" ht="15" hidden="1" customHeight="1">
      <c r="A944" s="11" t="str">
        <f t="shared" si="46"/>
        <v xml:space="preserve"> 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6">
        <f t="shared" si="44"/>
        <v>0</v>
      </c>
    </row>
    <row r="945" spans="1:14" ht="15" hidden="1" customHeight="1">
      <c r="A945" s="11" t="str">
        <f t="shared" si="46"/>
        <v xml:space="preserve"> 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6">
        <f t="shared" si="44"/>
        <v>0</v>
      </c>
    </row>
    <row r="946" spans="1:14" ht="15" hidden="1" customHeight="1">
      <c r="A946" s="11" t="str">
        <f t="shared" si="46"/>
        <v xml:space="preserve"> 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6">
        <f t="shared" si="44"/>
        <v>0</v>
      </c>
    </row>
    <row r="947" spans="1:14" ht="15" hidden="1" customHeight="1">
      <c r="A947" s="11" t="str">
        <f t="shared" si="46"/>
        <v xml:space="preserve"> 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6">
        <f t="shared" si="44"/>
        <v>0</v>
      </c>
    </row>
    <row r="948" spans="1:14" ht="15" hidden="1" customHeight="1">
      <c r="A948" s="11" t="str">
        <f t="shared" si="46"/>
        <v xml:space="preserve"> 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6">
        <f t="shared" si="44"/>
        <v>0</v>
      </c>
    </row>
    <row r="949" spans="1:14" ht="15" hidden="1" customHeight="1">
      <c r="A949" s="11" t="str">
        <f t="shared" si="46"/>
        <v xml:space="preserve"> 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6">
        <f t="shared" si="44"/>
        <v>0</v>
      </c>
    </row>
    <row r="950" spans="1:14" ht="15" hidden="1" customHeight="1">
      <c r="A950" s="11" t="str">
        <f t="shared" si="46"/>
        <v xml:space="preserve"> 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6">
        <f t="shared" si="44"/>
        <v>0</v>
      </c>
    </row>
    <row r="951" spans="1:14" ht="15" hidden="1" customHeight="1">
      <c r="A951" s="11" t="str">
        <f t="shared" si="46"/>
        <v xml:space="preserve"> 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6">
        <f t="shared" si="44"/>
        <v>0</v>
      </c>
    </row>
    <row r="952" spans="1:14" ht="15" hidden="1" customHeight="1">
      <c r="A952" s="11" t="str">
        <f t="shared" si="46"/>
        <v xml:space="preserve"> 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6">
        <f t="shared" si="44"/>
        <v>0</v>
      </c>
    </row>
    <row r="953" spans="1:14" ht="15" hidden="1" customHeight="1">
      <c r="A953" s="11" t="str">
        <f t="shared" si="46"/>
        <v xml:space="preserve"> 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6">
        <f t="shared" si="44"/>
        <v>0</v>
      </c>
    </row>
    <row r="954" spans="1:14" ht="15" hidden="1" customHeight="1">
      <c r="A954" s="11" t="str">
        <f t="shared" si="46"/>
        <v xml:space="preserve"> 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6">
        <f t="shared" si="44"/>
        <v>0</v>
      </c>
    </row>
    <row r="955" spans="1:14" ht="15" hidden="1" customHeight="1">
      <c r="A955" s="11" t="str">
        <f t="shared" si="46"/>
        <v xml:space="preserve"> 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6">
        <f t="shared" si="44"/>
        <v>0</v>
      </c>
    </row>
    <row r="956" spans="1:14" ht="15" hidden="1" customHeight="1">
      <c r="A956" s="11" t="str">
        <f t="shared" si="46"/>
        <v xml:space="preserve"> 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6">
        <f t="shared" si="44"/>
        <v>0</v>
      </c>
    </row>
    <row r="957" spans="1:14" ht="15" hidden="1" customHeight="1">
      <c r="A957" s="11" t="str">
        <f t="shared" si="46"/>
        <v xml:space="preserve"> 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6">
        <f t="shared" si="44"/>
        <v>0</v>
      </c>
    </row>
    <row r="958" spans="1:14" ht="15" hidden="1" customHeight="1">
      <c r="A958" s="11" t="str">
        <f t="shared" si="46"/>
        <v xml:space="preserve"> 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6">
        <f t="shared" si="44"/>
        <v>0</v>
      </c>
    </row>
    <row r="959" spans="1:14" ht="15" hidden="1" customHeight="1">
      <c r="A959" s="11" t="str">
        <f t="shared" si="46"/>
        <v xml:space="preserve"> 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6">
        <f t="shared" si="44"/>
        <v>0</v>
      </c>
    </row>
    <row r="960" spans="1:14" ht="15" hidden="1" customHeight="1">
      <c r="A960" s="11" t="str">
        <f t="shared" si="46"/>
        <v xml:space="preserve"> 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6">
        <f t="shared" si="44"/>
        <v>0</v>
      </c>
    </row>
    <row r="961" spans="1:14" ht="15" hidden="1" customHeight="1">
      <c r="A961" s="11" t="str">
        <f t="shared" si="46"/>
        <v xml:space="preserve"> 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6">
        <f t="shared" si="44"/>
        <v>0</v>
      </c>
    </row>
    <row r="962" spans="1:14" ht="15" hidden="1" customHeight="1">
      <c r="A962" s="11" t="str">
        <f t="shared" si="46"/>
        <v xml:space="preserve"> 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6">
        <f t="shared" si="44"/>
        <v>0</v>
      </c>
    </row>
    <row r="963" spans="1:14" ht="15" hidden="1" customHeight="1">
      <c r="A963" s="11" t="str">
        <f t="shared" si="46"/>
        <v xml:space="preserve"> 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6">
        <f t="shared" si="44"/>
        <v>0</v>
      </c>
    </row>
    <row r="964" spans="1:14" ht="15" hidden="1" customHeight="1">
      <c r="A964" s="11" t="str">
        <f t="shared" si="46"/>
        <v xml:space="preserve"> 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6">
        <f t="shared" ref="N964:N1027" si="47">IF(D964=0,D963,D964)</f>
        <v>0</v>
      </c>
    </row>
    <row r="965" spans="1:14" ht="15" hidden="1" customHeight="1">
      <c r="A965" s="11" t="str">
        <f t="shared" si="46"/>
        <v xml:space="preserve"> 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6">
        <f t="shared" si="47"/>
        <v>0</v>
      </c>
    </row>
    <row r="966" spans="1:14" ht="15" hidden="1" customHeight="1">
      <c r="A966" s="11" t="str">
        <f t="shared" si="46"/>
        <v xml:space="preserve"> 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6">
        <f t="shared" si="47"/>
        <v>0</v>
      </c>
    </row>
    <row r="967" spans="1:14" ht="15" hidden="1" customHeight="1">
      <c r="A967" s="11" t="str">
        <f t="shared" si="46"/>
        <v xml:space="preserve"> 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6">
        <f t="shared" si="47"/>
        <v>0</v>
      </c>
    </row>
    <row r="968" spans="1:14" ht="15" hidden="1" customHeight="1">
      <c r="A968" s="11" t="str">
        <f t="shared" si="46"/>
        <v xml:space="preserve"> 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6">
        <f t="shared" si="47"/>
        <v>0</v>
      </c>
    </row>
    <row r="969" spans="1:14" ht="15" hidden="1" customHeight="1">
      <c r="A969" s="11" t="str">
        <f t="shared" si="46"/>
        <v xml:space="preserve"> 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6">
        <f t="shared" si="47"/>
        <v>0</v>
      </c>
    </row>
    <row r="970" spans="1:14" ht="15" hidden="1" customHeight="1">
      <c r="A970" s="11" t="str">
        <f t="shared" si="46"/>
        <v xml:space="preserve"> 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6">
        <f t="shared" si="47"/>
        <v>0</v>
      </c>
    </row>
    <row r="971" spans="1:14" ht="15" hidden="1" customHeight="1">
      <c r="A971" s="11" t="str">
        <f t="shared" si="46"/>
        <v xml:space="preserve"> 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6">
        <f t="shared" si="47"/>
        <v>0</v>
      </c>
    </row>
    <row r="972" spans="1:14" ht="15" hidden="1" customHeight="1">
      <c r="A972" s="11" t="str">
        <f t="shared" si="46"/>
        <v xml:space="preserve"> 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6">
        <f t="shared" si="47"/>
        <v>0</v>
      </c>
    </row>
    <row r="973" spans="1:14" ht="15" hidden="1" customHeight="1">
      <c r="A973" s="11" t="str">
        <f t="shared" si="46"/>
        <v xml:space="preserve"> 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6">
        <f t="shared" si="47"/>
        <v>0</v>
      </c>
    </row>
    <row r="974" spans="1:14" ht="15" hidden="1" customHeight="1">
      <c r="A974" s="11" t="str">
        <f t="shared" si="46"/>
        <v xml:space="preserve"> 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6">
        <f t="shared" si="47"/>
        <v>0</v>
      </c>
    </row>
    <row r="975" spans="1:14" ht="15" hidden="1" customHeight="1">
      <c r="A975" s="11" t="str">
        <f t="shared" si="46"/>
        <v xml:space="preserve"> 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6">
        <f t="shared" si="47"/>
        <v>0</v>
      </c>
    </row>
    <row r="976" spans="1:14" ht="15" hidden="1" customHeight="1">
      <c r="A976" s="11" t="str">
        <f t="shared" si="46"/>
        <v xml:space="preserve"> 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6">
        <f t="shared" si="47"/>
        <v>0</v>
      </c>
    </row>
    <row r="977" spans="1:14" ht="15" hidden="1" customHeight="1">
      <c r="A977" s="11" t="str">
        <f t="shared" si="46"/>
        <v xml:space="preserve"> 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6">
        <f t="shared" si="47"/>
        <v>0</v>
      </c>
    </row>
    <row r="978" spans="1:14" ht="15" hidden="1" customHeight="1">
      <c r="A978" s="11" t="str">
        <f t="shared" si="46"/>
        <v xml:space="preserve"> 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6">
        <f t="shared" si="47"/>
        <v>0</v>
      </c>
    </row>
    <row r="979" spans="1:14" ht="15" hidden="1" customHeight="1">
      <c r="A979" s="11" t="str">
        <f t="shared" si="46"/>
        <v xml:space="preserve"> 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6">
        <f t="shared" si="47"/>
        <v>0</v>
      </c>
    </row>
    <row r="980" spans="1:14" ht="15" hidden="1" customHeight="1">
      <c r="A980" s="11" t="str">
        <f t="shared" si="46"/>
        <v xml:space="preserve"> 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6">
        <f t="shared" si="47"/>
        <v>0</v>
      </c>
    </row>
    <row r="981" spans="1:14" ht="15" hidden="1" customHeight="1">
      <c r="A981" s="11" t="str">
        <f t="shared" si="46"/>
        <v xml:space="preserve"> 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6">
        <f t="shared" si="47"/>
        <v>0</v>
      </c>
    </row>
    <row r="982" spans="1:14" ht="15" hidden="1" customHeight="1">
      <c r="A982" s="11" t="str">
        <f t="shared" si="46"/>
        <v xml:space="preserve"> 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6">
        <f t="shared" si="47"/>
        <v>0</v>
      </c>
    </row>
    <row r="983" spans="1:14" ht="15" hidden="1" customHeight="1">
      <c r="A983" s="11" t="str">
        <f t="shared" si="46"/>
        <v xml:space="preserve"> 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6">
        <f t="shared" si="47"/>
        <v>0</v>
      </c>
    </row>
    <row r="984" spans="1:14" ht="15" hidden="1" customHeight="1">
      <c r="A984" s="11" t="str">
        <f t="shared" si="46"/>
        <v xml:space="preserve"> 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6">
        <f t="shared" si="47"/>
        <v>0</v>
      </c>
    </row>
    <row r="985" spans="1:14" ht="15" hidden="1" customHeight="1">
      <c r="A985" s="11" t="str">
        <f t="shared" si="46"/>
        <v xml:space="preserve"> 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6">
        <f t="shared" si="47"/>
        <v>0</v>
      </c>
    </row>
    <row r="986" spans="1:14" ht="15" hidden="1" customHeight="1">
      <c r="A986" s="11" t="str">
        <f t="shared" si="46"/>
        <v xml:space="preserve"> 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6">
        <f t="shared" si="47"/>
        <v>0</v>
      </c>
    </row>
    <row r="987" spans="1:14" ht="15" hidden="1" customHeight="1">
      <c r="A987" s="11" t="str">
        <f t="shared" si="46"/>
        <v xml:space="preserve"> 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6">
        <f t="shared" si="47"/>
        <v>0</v>
      </c>
    </row>
    <row r="988" spans="1:14" ht="15" hidden="1" customHeight="1">
      <c r="A988" s="11" t="str">
        <f t="shared" si="46"/>
        <v xml:space="preserve"> 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6">
        <f t="shared" si="47"/>
        <v>0</v>
      </c>
    </row>
    <row r="989" spans="1:14" ht="15" hidden="1" customHeight="1">
      <c r="A989" s="11" t="str">
        <f t="shared" si="46"/>
        <v xml:space="preserve"> 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6">
        <f t="shared" si="47"/>
        <v>0</v>
      </c>
    </row>
    <row r="990" spans="1:14" ht="15" hidden="1" customHeight="1">
      <c r="A990" s="11" t="str">
        <f t="shared" si="46"/>
        <v xml:space="preserve"> 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6">
        <f t="shared" si="47"/>
        <v>0</v>
      </c>
    </row>
    <row r="991" spans="1:14" ht="15" hidden="1" customHeight="1">
      <c r="A991" s="11" t="str">
        <f t="shared" si="46"/>
        <v xml:space="preserve"> 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6">
        <f t="shared" si="47"/>
        <v>0</v>
      </c>
    </row>
    <row r="992" spans="1:14" ht="15" hidden="1" customHeight="1">
      <c r="A992" s="11" t="str">
        <f t="shared" si="46"/>
        <v xml:space="preserve"> 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6">
        <f t="shared" si="47"/>
        <v>0</v>
      </c>
    </row>
    <row r="993" spans="1:14" ht="15" hidden="1" customHeight="1">
      <c r="A993" s="11" t="str">
        <f t="shared" si="46"/>
        <v xml:space="preserve"> 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6">
        <f t="shared" si="47"/>
        <v>0</v>
      </c>
    </row>
    <row r="994" spans="1:14" ht="15" hidden="1" customHeight="1">
      <c r="A994" s="11" t="str">
        <f t="shared" si="46"/>
        <v xml:space="preserve"> 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6">
        <f t="shared" si="47"/>
        <v>0</v>
      </c>
    </row>
    <row r="995" spans="1:14" ht="15" hidden="1" customHeight="1">
      <c r="A995" s="11" t="str">
        <f t="shared" si="46"/>
        <v xml:space="preserve"> 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6">
        <f t="shared" si="47"/>
        <v>0</v>
      </c>
    </row>
    <row r="996" spans="1:14" ht="15" hidden="1" customHeight="1">
      <c r="A996" s="11" t="str">
        <f t="shared" si="46"/>
        <v xml:space="preserve"> 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6">
        <f t="shared" si="47"/>
        <v>0</v>
      </c>
    </row>
    <row r="997" spans="1:14" ht="15" hidden="1" customHeight="1">
      <c r="A997" s="11" t="str">
        <f t="shared" si="46"/>
        <v xml:space="preserve"> 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6">
        <f t="shared" si="47"/>
        <v>0</v>
      </c>
    </row>
    <row r="998" spans="1:14" ht="15" hidden="1" customHeight="1">
      <c r="A998" s="11" t="str">
        <f t="shared" si="46"/>
        <v xml:space="preserve"> 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6">
        <f t="shared" si="47"/>
        <v>0</v>
      </c>
    </row>
    <row r="999" spans="1:14" ht="15" hidden="1" customHeight="1">
      <c r="A999" s="11" t="str">
        <f t="shared" si="46"/>
        <v xml:space="preserve"> 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6">
        <f t="shared" si="47"/>
        <v>0</v>
      </c>
    </row>
    <row r="1000" spans="1:14" ht="15" hidden="1" customHeight="1">
      <c r="A1000" s="11" t="str">
        <f t="shared" si="46"/>
        <v xml:space="preserve"> 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6">
        <f t="shared" si="47"/>
        <v>0</v>
      </c>
    </row>
    <row r="1001" spans="1:14" ht="15" hidden="1" customHeight="1">
      <c r="A1001" s="11" t="str">
        <f t="shared" si="46"/>
        <v xml:space="preserve"> 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6">
        <f t="shared" si="47"/>
        <v>0</v>
      </c>
    </row>
    <row r="1002" spans="1:14" ht="15" hidden="1" customHeight="1">
      <c r="A1002" s="11" t="str">
        <f t="shared" ref="A1002:A1065" si="49">B1002&amp;" "&amp;IF(C1002="",C1001,C1002)</f>
        <v xml:space="preserve"> 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6">
        <f t="shared" si="47"/>
        <v>0</v>
      </c>
    </row>
    <row r="1003" spans="1:14" ht="15" hidden="1" customHeight="1">
      <c r="A1003" s="11" t="str">
        <f t="shared" si="49"/>
        <v xml:space="preserve"> 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6">
        <f t="shared" si="47"/>
        <v>0</v>
      </c>
    </row>
    <row r="1004" spans="1:14" ht="15" hidden="1" customHeight="1">
      <c r="A1004" s="11" t="str">
        <f t="shared" si="49"/>
        <v xml:space="preserve"> 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6">
        <f t="shared" si="47"/>
        <v>0</v>
      </c>
    </row>
    <row r="1005" spans="1:14" ht="15" hidden="1" customHeight="1">
      <c r="A1005" s="11" t="str">
        <f t="shared" si="49"/>
        <v xml:space="preserve"> 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6">
        <f t="shared" si="47"/>
        <v>0</v>
      </c>
    </row>
    <row r="1006" spans="1:14" ht="15" hidden="1" customHeight="1">
      <c r="A1006" s="11" t="str">
        <f t="shared" si="49"/>
        <v xml:space="preserve"> 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6">
        <f t="shared" si="47"/>
        <v>0</v>
      </c>
    </row>
    <row r="1007" spans="1:14" ht="15" hidden="1" customHeight="1">
      <c r="A1007" s="11" t="str">
        <f t="shared" si="49"/>
        <v xml:space="preserve"> 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6">
        <f t="shared" si="47"/>
        <v>0</v>
      </c>
    </row>
    <row r="1008" spans="1:14" ht="15" hidden="1" customHeight="1">
      <c r="A1008" s="11" t="str">
        <f t="shared" si="49"/>
        <v xml:space="preserve"> 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6">
        <f t="shared" si="47"/>
        <v>0</v>
      </c>
    </row>
    <row r="1009" spans="1:14" ht="15" hidden="1" customHeight="1">
      <c r="A1009" s="11" t="str">
        <f t="shared" si="49"/>
        <v xml:space="preserve"> 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6">
        <f t="shared" si="47"/>
        <v>0</v>
      </c>
    </row>
    <row r="1010" spans="1:14" ht="15" hidden="1" customHeight="1">
      <c r="A1010" s="11" t="str">
        <f t="shared" si="49"/>
        <v xml:space="preserve"> 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6">
        <f t="shared" si="47"/>
        <v>0</v>
      </c>
    </row>
    <row r="1011" spans="1:14" ht="15" hidden="1" customHeight="1">
      <c r="A1011" s="11" t="str">
        <f t="shared" si="49"/>
        <v xml:space="preserve"> 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6">
        <f t="shared" si="47"/>
        <v>0</v>
      </c>
    </row>
    <row r="1012" spans="1:14" ht="15" hidden="1" customHeight="1">
      <c r="A1012" s="11" t="str">
        <f t="shared" si="49"/>
        <v xml:space="preserve"> 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6">
        <f t="shared" si="47"/>
        <v>0</v>
      </c>
    </row>
    <row r="1013" spans="1:14" ht="15" hidden="1" customHeight="1">
      <c r="A1013" s="11" t="str">
        <f t="shared" si="49"/>
        <v xml:space="preserve"> 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6">
        <f t="shared" si="47"/>
        <v>0</v>
      </c>
    </row>
    <row r="1014" spans="1:14" ht="15" hidden="1" customHeight="1">
      <c r="A1014" s="11" t="str">
        <f t="shared" si="49"/>
        <v xml:space="preserve"> 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6">
        <f t="shared" si="47"/>
        <v>0</v>
      </c>
    </row>
    <row r="1015" spans="1:14" ht="15" hidden="1" customHeight="1">
      <c r="A1015" s="11" t="str">
        <f t="shared" si="49"/>
        <v xml:space="preserve"> 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6">
        <f t="shared" si="47"/>
        <v>0</v>
      </c>
    </row>
    <row r="1016" spans="1:14" ht="15" hidden="1" customHeight="1">
      <c r="A1016" s="11" t="str">
        <f t="shared" si="49"/>
        <v xml:space="preserve"> 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6">
        <f t="shared" si="47"/>
        <v>0</v>
      </c>
    </row>
    <row r="1017" spans="1:14" ht="15" hidden="1" customHeight="1">
      <c r="A1017" s="11" t="str">
        <f t="shared" si="49"/>
        <v xml:space="preserve"> 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6">
        <f t="shared" si="47"/>
        <v>0</v>
      </c>
    </row>
    <row r="1018" spans="1:14" ht="15" hidden="1" customHeight="1">
      <c r="A1018" s="11" t="str">
        <f t="shared" si="49"/>
        <v xml:space="preserve"> 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6">
        <f t="shared" si="47"/>
        <v>0</v>
      </c>
    </row>
    <row r="1019" spans="1:14" ht="15" hidden="1" customHeight="1">
      <c r="A1019" s="11" t="str">
        <f t="shared" si="49"/>
        <v xml:space="preserve"> 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6">
        <f t="shared" si="47"/>
        <v>0</v>
      </c>
    </row>
    <row r="1020" spans="1:14" ht="15" hidden="1" customHeight="1">
      <c r="A1020" s="11" t="str">
        <f t="shared" si="49"/>
        <v xml:space="preserve"> 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6">
        <f t="shared" si="47"/>
        <v>0</v>
      </c>
    </row>
    <row r="1021" spans="1:14" ht="15" hidden="1" customHeight="1">
      <c r="A1021" s="11" t="str">
        <f t="shared" si="49"/>
        <v xml:space="preserve"> 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6">
        <f t="shared" si="47"/>
        <v>0</v>
      </c>
    </row>
    <row r="1022" spans="1:14" ht="15" hidden="1" customHeight="1">
      <c r="A1022" s="11" t="str">
        <f t="shared" si="49"/>
        <v xml:space="preserve"> 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6">
        <f t="shared" si="47"/>
        <v>0</v>
      </c>
    </row>
    <row r="1023" spans="1:14" ht="15" hidden="1" customHeight="1">
      <c r="A1023" s="11" t="str">
        <f t="shared" si="49"/>
        <v xml:space="preserve"> 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6">
        <f t="shared" si="47"/>
        <v>0</v>
      </c>
    </row>
    <row r="1024" spans="1:14" ht="15" hidden="1" customHeight="1">
      <c r="A1024" s="11" t="str">
        <f t="shared" si="49"/>
        <v xml:space="preserve"> 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6">
        <f t="shared" si="47"/>
        <v>0</v>
      </c>
    </row>
    <row r="1025" spans="1:14" ht="15" hidden="1" customHeight="1">
      <c r="A1025" s="11" t="str">
        <f t="shared" si="49"/>
        <v xml:space="preserve"> 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6">
        <f t="shared" si="47"/>
        <v>0</v>
      </c>
    </row>
    <row r="1026" spans="1:14" ht="15" hidden="1" customHeight="1">
      <c r="A1026" s="11" t="str">
        <f t="shared" si="49"/>
        <v xml:space="preserve"> 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6">
        <f t="shared" si="47"/>
        <v>0</v>
      </c>
    </row>
    <row r="1027" spans="1:14" ht="15" hidden="1" customHeight="1">
      <c r="A1027" s="11" t="str">
        <f t="shared" si="49"/>
        <v xml:space="preserve"> 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6">
        <f t="shared" si="47"/>
        <v>0</v>
      </c>
    </row>
    <row r="1028" spans="1:14" ht="15" hidden="1" customHeight="1">
      <c r="A1028" s="11" t="str">
        <f t="shared" si="49"/>
        <v xml:space="preserve"> 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6">
        <f t="shared" ref="N1028:N1091" si="50">IF(D1028=0,D1027,D1028)</f>
        <v>0</v>
      </c>
    </row>
    <row r="1029" spans="1:14" ht="15" hidden="1" customHeight="1">
      <c r="A1029" s="11" t="str">
        <f t="shared" si="49"/>
        <v xml:space="preserve"> 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6">
        <f t="shared" si="50"/>
        <v>0</v>
      </c>
    </row>
    <row r="1030" spans="1:14" ht="15" hidden="1" customHeight="1">
      <c r="A1030" s="11" t="str">
        <f t="shared" si="49"/>
        <v xml:space="preserve"> 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6">
        <f t="shared" si="50"/>
        <v>0</v>
      </c>
    </row>
    <row r="1031" spans="1:14" ht="15" hidden="1" customHeight="1">
      <c r="A1031" s="11" t="str">
        <f t="shared" si="49"/>
        <v xml:space="preserve"> 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6">
        <f t="shared" si="50"/>
        <v>0</v>
      </c>
    </row>
    <row r="1032" spans="1:14" ht="15" hidden="1" customHeight="1">
      <c r="A1032" s="11" t="str">
        <f t="shared" si="49"/>
        <v xml:space="preserve"> 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6">
        <f t="shared" si="50"/>
        <v>0</v>
      </c>
    </row>
    <row r="1033" spans="1:14" ht="15" hidden="1" customHeight="1">
      <c r="A1033" s="11" t="str">
        <f t="shared" si="49"/>
        <v xml:space="preserve"> 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6">
        <f t="shared" si="50"/>
        <v>0</v>
      </c>
    </row>
    <row r="1034" spans="1:14" ht="15" hidden="1" customHeight="1">
      <c r="A1034" s="11" t="str">
        <f t="shared" si="49"/>
        <v xml:space="preserve"> 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6">
        <f t="shared" si="50"/>
        <v>0</v>
      </c>
    </row>
    <row r="1035" spans="1:14" ht="15" hidden="1" customHeight="1">
      <c r="A1035" s="11" t="str">
        <f t="shared" si="49"/>
        <v xml:space="preserve"> 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6">
        <f t="shared" si="50"/>
        <v>0</v>
      </c>
    </row>
    <row r="1036" spans="1:14" ht="15" hidden="1" customHeight="1">
      <c r="A1036" s="11" t="str">
        <f t="shared" si="49"/>
        <v xml:space="preserve"> 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6">
        <f t="shared" si="50"/>
        <v>0</v>
      </c>
    </row>
    <row r="1037" spans="1:14" ht="15" hidden="1" customHeight="1">
      <c r="A1037" s="11" t="str">
        <f t="shared" si="49"/>
        <v xml:space="preserve"> 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6">
        <f t="shared" si="50"/>
        <v>0</v>
      </c>
    </row>
    <row r="1038" spans="1:14" ht="15" hidden="1" customHeight="1">
      <c r="A1038" s="11" t="str">
        <f t="shared" si="49"/>
        <v xml:space="preserve"> 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6">
        <f t="shared" si="50"/>
        <v>0</v>
      </c>
    </row>
    <row r="1039" spans="1:14" ht="15" hidden="1" customHeight="1">
      <c r="A1039" s="11" t="str">
        <f t="shared" si="49"/>
        <v xml:space="preserve"> 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6">
        <f t="shared" si="50"/>
        <v>0</v>
      </c>
    </row>
    <row r="1040" spans="1:14" ht="15" hidden="1" customHeight="1">
      <c r="A1040" s="11" t="str">
        <f t="shared" si="49"/>
        <v xml:space="preserve"> 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6">
        <f t="shared" si="50"/>
        <v>0</v>
      </c>
    </row>
    <row r="1041" spans="1:14" ht="15" hidden="1" customHeight="1">
      <c r="A1041" s="11" t="str">
        <f t="shared" si="49"/>
        <v xml:space="preserve"> 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6">
        <f t="shared" si="50"/>
        <v>0</v>
      </c>
    </row>
    <row r="1042" spans="1:14" ht="15" hidden="1" customHeight="1">
      <c r="A1042" s="11" t="str">
        <f t="shared" si="49"/>
        <v xml:space="preserve"> 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6">
        <f t="shared" si="50"/>
        <v>0</v>
      </c>
    </row>
    <row r="1043" spans="1:14" ht="15" hidden="1" customHeight="1">
      <c r="A1043" s="11" t="str">
        <f t="shared" si="49"/>
        <v xml:space="preserve"> 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6">
        <f t="shared" si="50"/>
        <v>0</v>
      </c>
    </row>
    <row r="1044" spans="1:14" ht="15" hidden="1" customHeight="1">
      <c r="A1044" s="11" t="str">
        <f t="shared" si="49"/>
        <v xml:space="preserve"> 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6">
        <f t="shared" si="50"/>
        <v>0</v>
      </c>
    </row>
    <row r="1045" spans="1:14" ht="15" hidden="1" customHeight="1">
      <c r="A1045" s="11" t="str">
        <f t="shared" si="49"/>
        <v xml:space="preserve"> 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6">
        <f t="shared" si="50"/>
        <v>0</v>
      </c>
    </row>
    <row r="1046" spans="1:14" ht="15" hidden="1" customHeight="1">
      <c r="A1046" s="11" t="str">
        <f t="shared" si="49"/>
        <v xml:space="preserve"> 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6">
        <f t="shared" si="50"/>
        <v>0</v>
      </c>
    </row>
    <row r="1047" spans="1:14" ht="15" hidden="1" customHeight="1">
      <c r="A1047" s="11" t="str">
        <f t="shared" si="49"/>
        <v xml:space="preserve"> 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6">
        <f t="shared" si="50"/>
        <v>0</v>
      </c>
    </row>
    <row r="1048" spans="1:14" ht="15" hidden="1" customHeight="1">
      <c r="A1048" s="11" t="str">
        <f t="shared" si="49"/>
        <v xml:space="preserve"> 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6">
        <f t="shared" si="50"/>
        <v>0</v>
      </c>
    </row>
    <row r="1049" spans="1:14" ht="15" hidden="1" customHeight="1">
      <c r="A1049" s="11" t="str">
        <f t="shared" si="49"/>
        <v xml:space="preserve"> 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6">
        <f t="shared" si="50"/>
        <v>0</v>
      </c>
    </row>
    <row r="1050" spans="1:14" ht="15" hidden="1" customHeight="1">
      <c r="A1050" s="11" t="str">
        <f t="shared" si="49"/>
        <v xml:space="preserve"> 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6">
        <f t="shared" si="50"/>
        <v>0</v>
      </c>
    </row>
    <row r="1051" spans="1:14" ht="15" hidden="1" customHeight="1">
      <c r="A1051" s="11" t="str">
        <f t="shared" si="49"/>
        <v xml:space="preserve"> 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6">
        <f t="shared" si="50"/>
        <v>0</v>
      </c>
    </row>
    <row r="1052" spans="1:14" ht="15" hidden="1" customHeight="1">
      <c r="A1052" s="11" t="str">
        <f t="shared" si="49"/>
        <v xml:space="preserve"> 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6">
        <f t="shared" si="50"/>
        <v>0</v>
      </c>
    </row>
    <row r="1053" spans="1:14" ht="15" hidden="1" customHeight="1">
      <c r="A1053" s="11" t="str">
        <f t="shared" si="49"/>
        <v xml:space="preserve"> 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6">
        <f t="shared" si="50"/>
        <v>0</v>
      </c>
    </row>
    <row r="1054" spans="1:14" ht="15" hidden="1" customHeight="1">
      <c r="A1054" s="11" t="str">
        <f t="shared" si="49"/>
        <v xml:space="preserve"> 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6">
        <f t="shared" si="50"/>
        <v>0</v>
      </c>
    </row>
    <row r="1055" spans="1:14" ht="15" hidden="1" customHeight="1">
      <c r="A1055" s="11" t="str">
        <f t="shared" si="49"/>
        <v xml:space="preserve"> 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6">
        <f t="shared" si="50"/>
        <v>0</v>
      </c>
    </row>
    <row r="1056" spans="1:14" ht="15" hidden="1" customHeight="1">
      <c r="A1056" s="11" t="str">
        <f t="shared" si="49"/>
        <v xml:space="preserve"> 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6">
        <f t="shared" si="50"/>
        <v>0</v>
      </c>
    </row>
    <row r="1057" spans="1:14" ht="15" hidden="1" customHeight="1">
      <c r="A1057" s="11" t="str">
        <f t="shared" si="49"/>
        <v xml:space="preserve"> 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6">
        <f t="shared" si="50"/>
        <v>0</v>
      </c>
    </row>
    <row r="1058" spans="1:14" ht="15" hidden="1" customHeight="1">
      <c r="A1058" s="11" t="str">
        <f t="shared" si="49"/>
        <v xml:space="preserve"> 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6">
        <f t="shared" si="50"/>
        <v>0</v>
      </c>
    </row>
    <row r="1059" spans="1:14" ht="15" hidden="1" customHeight="1">
      <c r="A1059" s="11" t="str">
        <f t="shared" si="49"/>
        <v xml:space="preserve"> 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6">
        <f t="shared" si="50"/>
        <v>0</v>
      </c>
    </row>
    <row r="1060" spans="1:14" ht="15" hidden="1" customHeight="1">
      <c r="A1060" s="11" t="str">
        <f t="shared" si="49"/>
        <v xml:space="preserve"> 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6">
        <f t="shared" si="50"/>
        <v>0</v>
      </c>
    </row>
    <row r="1061" spans="1:14" ht="15" hidden="1" customHeight="1">
      <c r="A1061" s="11" t="str">
        <f t="shared" si="49"/>
        <v xml:space="preserve"> 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6">
        <f t="shared" si="50"/>
        <v>0</v>
      </c>
    </row>
    <row r="1062" spans="1:14" ht="15" hidden="1" customHeight="1">
      <c r="A1062" s="11" t="str">
        <f t="shared" si="49"/>
        <v xml:space="preserve"> 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6">
        <f t="shared" si="50"/>
        <v>0</v>
      </c>
    </row>
    <row r="1063" spans="1:14" ht="15" hidden="1" customHeight="1">
      <c r="A1063" s="11" t="str">
        <f t="shared" si="49"/>
        <v xml:space="preserve"> 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6">
        <f t="shared" si="50"/>
        <v>0</v>
      </c>
    </row>
    <row r="1064" spans="1:14" ht="15" hidden="1" customHeight="1">
      <c r="A1064" s="11" t="str">
        <f t="shared" si="49"/>
        <v xml:space="preserve"> 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6">
        <f t="shared" si="50"/>
        <v>0</v>
      </c>
    </row>
    <row r="1065" spans="1:14" ht="15" hidden="1" customHeight="1">
      <c r="A1065" s="11" t="str">
        <f t="shared" si="49"/>
        <v xml:space="preserve"> 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6">
        <f t="shared" si="50"/>
        <v>0</v>
      </c>
    </row>
    <row r="1066" spans="1:14" ht="15" hidden="1" customHeight="1">
      <c r="A1066" s="11" t="str">
        <f t="shared" ref="A1066:A1129" si="52">B1066&amp;" "&amp;IF(C1066="",C1065,C1066)</f>
        <v xml:space="preserve"> 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6">
        <f t="shared" si="50"/>
        <v>0</v>
      </c>
    </row>
    <row r="1067" spans="1:14" ht="15" hidden="1" customHeight="1">
      <c r="A1067" s="11" t="str">
        <f t="shared" si="52"/>
        <v xml:space="preserve"> 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6">
        <f t="shared" si="50"/>
        <v>0</v>
      </c>
    </row>
    <row r="1068" spans="1:14" ht="15" hidden="1" customHeight="1">
      <c r="A1068" s="11" t="str">
        <f t="shared" si="52"/>
        <v xml:space="preserve"> 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6">
        <f t="shared" si="50"/>
        <v>0</v>
      </c>
    </row>
    <row r="1069" spans="1:14" ht="15" hidden="1" customHeight="1">
      <c r="A1069" s="11" t="str">
        <f t="shared" si="52"/>
        <v xml:space="preserve"> 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6">
        <f t="shared" si="50"/>
        <v>0</v>
      </c>
    </row>
    <row r="1070" spans="1:14" ht="15" hidden="1" customHeight="1">
      <c r="A1070" s="11" t="str">
        <f t="shared" si="52"/>
        <v xml:space="preserve"> 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6">
        <f t="shared" si="50"/>
        <v>0</v>
      </c>
    </row>
    <row r="1071" spans="1:14" ht="15" hidden="1" customHeight="1">
      <c r="A1071" s="11" t="str">
        <f t="shared" si="52"/>
        <v xml:space="preserve"> 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6">
        <f t="shared" si="50"/>
        <v>0</v>
      </c>
    </row>
    <row r="1072" spans="1:14" ht="15" hidden="1" customHeight="1">
      <c r="A1072" s="11" t="str">
        <f t="shared" si="52"/>
        <v xml:space="preserve"> 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6">
        <f t="shared" si="50"/>
        <v>0</v>
      </c>
    </row>
    <row r="1073" spans="1:14" ht="15" hidden="1" customHeight="1">
      <c r="A1073" s="11" t="str">
        <f t="shared" si="52"/>
        <v xml:space="preserve"> 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6">
        <f t="shared" si="50"/>
        <v>0</v>
      </c>
    </row>
    <row r="1074" spans="1:14" ht="15" hidden="1" customHeight="1">
      <c r="A1074" s="11" t="str">
        <f t="shared" si="52"/>
        <v xml:space="preserve"> 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6">
        <f t="shared" si="50"/>
        <v>0</v>
      </c>
    </row>
    <row r="1075" spans="1:14" ht="15" hidden="1" customHeight="1">
      <c r="A1075" s="11" t="str">
        <f t="shared" si="52"/>
        <v xml:space="preserve"> 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6">
        <f t="shared" si="50"/>
        <v>0</v>
      </c>
    </row>
    <row r="1076" spans="1:14" ht="15" hidden="1" customHeight="1">
      <c r="A1076" s="11" t="str">
        <f t="shared" si="52"/>
        <v xml:space="preserve"> 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6">
        <f t="shared" si="50"/>
        <v>0</v>
      </c>
    </row>
    <row r="1077" spans="1:14" ht="15" hidden="1" customHeight="1">
      <c r="A1077" s="11" t="str">
        <f t="shared" si="52"/>
        <v xml:space="preserve"> 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6">
        <f t="shared" si="50"/>
        <v>0</v>
      </c>
    </row>
    <row r="1078" spans="1:14" ht="15" hidden="1" customHeight="1">
      <c r="A1078" s="11" t="str">
        <f t="shared" si="52"/>
        <v xml:space="preserve"> 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6">
        <f t="shared" si="50"/>
        <v>0</v>
      </c>
    </row>
    <row r="1079" spans="1:14" ht="15" hidden="1" customHeight="1">
      <c r="A1079" s="11" t="str">
        <f t="shared" si="52"/>
        <v xml:space="preserve"> 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6">
        <f t="shared" si="50"/>
        <v>0</v>
      </c>
    </row>
    <row r="1080" spans="1:14" ht="15" hidden="1" customHeight="1">
      <c r="A1080" s="11" t="str">
        <f t="shared" si="52"/>
        <v xml:space="preserve"> 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6">
        <f t="shared" si="50"/>
        <v>0</v>
      </c>
    </row>
    <row r="1081" spans="1:14" ht="15" hidden="1" customHeight="1">
      <c r="A1081" s="11" t="str">
        <f t="shared" si="52"/>
        <v xml:space="preserve"> </v>
      </c>
      <c r="J1081" s="30" t="str">
        <f t="shared" si="51"/>
        <v/>
      </c>
      <c r="L1081" s="11" t="str">
        <f>IF(I1081&lt;&gt;"",IF(SUMIF(Planes!BA:BA,'Control de pagos'!A1081,Planes!BC:BC)=0,"",SUMIF(Planes!BA:BA,'Control de pagos'!A1081,Planes!BC:BC)),"")</f>
        <v/>
      </c>
      <c r="N1081" s="66">
        <f t="shared" si="50"/>
        <v>0</v>
      </c>
    </row>
    <row r="1082" spans="1:14" ht="15" hidden="1" customHeight="1">
      <c r="A1082" s="11" t="str">
        <f t="shared" si="52"/>
        <v xml:space="preserve"> </v>
      </c>
      <c r="J1082" s="30" t="str">
        <f t="shared" si="51"/>
        <v/>
      </c>
      <c r="L1082" s="11" t="str">
        <f>IF(I1082&lt;&gt;"",IF(SUMIF(Planes!BA:BA,'Control de pagos'!A1082,Planes!BC:BC)=0,"",SUMIF(Planes!BA:BA,'Control de pagos'!A1082,Planes!BC:BC)),"")</f>
        <v/>
      </c>
      <c r="N1082" s="66">
        <f t="shared" si="50"/>
        <v>0</v>
      </c>
    </row>
    <row r="1083" spans="1:14" ht="15" hidden="1" customHeight="1">
      <c r="A1083" s="11" t="str">
        <f t="shared" si="52"/>
        <v xml:space="preserve"> </v>
      </c>
      <c r="J1083" s="30" t="str">
        <f t="shared" si="51"/>
        <v/>
      </c>
      <c r="L1083" s="11" t="str">
        <f>IF(I1083&lt;&gt;"",IF(SUMIF(Planes!BA:BA,'Control de pagos'!A1083,Planes!BC:BC)=0,"",SUMIF(Planes!BA:BA,'Control de pagos'!A1083,Planes!BC:BC)),"")</f>
        <v/>
      </c>
      <c r="N1083" s="66">
        <f t="shared" si="50"/>
        <v>0</v>
      </c>
    </row>
    <row r="1084" spans="1:14" ht="15" hidden="1" customHeight="1">
      <c r="A1084" s="11" t="str">
        <f t="shared" si="52"/>
        <v xml:space="preserve"> </v>
      </c>
      <c r="J1084" s="30" t="str">
        <f t="shared" si="51"/>
        <v/>
      </c>
      <c r="L1084" s="11" t="str">
        <f>IF(I1084&lt;&gt;"",IF(SUMIF(Planes!BA:BA,'Control de pagos'!A1084,Planes!BC:BC)=0,"",SUMIF(Planes!BA:BA,'Control de pagos'!A1084,Planes!BC:BC)),"")</f>
        <v/>
      </c>
      <c r="N1084" s="66">
        <f t="shared" si="50"/>
        <v>0</v>
      </c>
    </row>
    <row r="1085" spans="1:14" ht="15" hidden="1" customHeight="1">
      <c r="A1085" s="11" t="str">
        <f t="shared" si="52"/>
        <v xml:space="preserve"> </v>
      </c>
      <c r="J1085" s="30" t="str">
        <f t="shared" si="51"/>
        <v/>
      </c>
      <c r="L1085" s="11" t="str">
        <f>IF(I1085&lt;&gt;"",IF(SUMIF(Planes!BA:BA,'Control de pagos'!A1085,Planes!BC:BC)=0,"",SUMIF(Planes!BA:BA,'Control de pagos'!A1085,Planes!BC:BC)),"")</f>
        <v/>
      </c>
      <c r="N1085" s="66">
        <f t="shared" si="50"/>
        <v>0</v>
      </c>
    </row>
    <row r="1086" spans="1:14" ht="15" hidden="1" customHeight="1">
      <c r="A1086" s="11" t="str">
        <f t="shared" si="52"/>
        <v xml:space="preserve"> </v>
      </c>
      <c r="J1086" s="30" t="str">
        <f t="shared" si="51"/>
        <v/>
      </c>
      <c r="L1086" s="11" t="str">
        <f>IF(I1086&lt;&gt;"",IF(SUMIF(Planes!BA:BA,'Control de pagos'!A1086,Planes!BC:BC)=0,"",SUMIF(Planes!BA:BA,'Control de pagos'!A1086,Planes!BC:BC)),"")</f>
        <v/>
      </c>
      <c r="N1086" s="66">
        <f t="shared" si="50"/>
        <v>0</v>
      </c>
    </row>
    <row r="1087" spans="1:14" ht="15" hidden="1" customHeight="1">
      <c r="A1087" s="11" t="str">
        <f t="shared" si="52"/>
        <v xml:space="preserve"> </v>
      </c>
      <c r="J1087" s="30" t="str">
        <f t="shared" si="51"/>
        <v/>
      </c>
      <c r="L1087" s="11" t="str">
        <f>IF(I1087&lt;&gt;"",IF(SUMIF(Planes!BA:BA,'Control de pagos'!A1087,Planes!BC:BC)=0,"",SUMIF(Planes!BA:BA,'Control de pagos'!A1087,Planes!BC:BC)),"")</f>
        <v/>
      </c>
      <c r="N1087" s="66">
        <f t="shared" si="50"/>
        <v>0</v>
      </c>
    </row>
    <row r="1088" spans="1:14" ht="15" hidden="1" customHeight="1">
      <c r="A1088" s="11" t="str">
        <f t="shared" si="52"/>
        <v xml:space="preserve"> </v>
      </c>
      <c r="J1088" s="30" t="str">
        <f t="shared" si="51"/>
        <v/>
      </c>
      <c r="L1088" s="11" t="str">
        <f>IF(I1088&lt;&gt;"",IF(SUMIF(Planes!BA:BA,'Control de pagos'!A1088,Planes!BC:BC)=0,"",SUMIF(Planes!BA:BA,'Control de pagos'!A1088,Planes!BC:BC)),"")</f>
        <v/>
      </c>
      <c r="N1088" s="66">
        <f t="shared" si="50"/>
        <v>0</v>
      </c>
    </row>
    <row r="1089" spans="1:14" ht="15" hidden="1" customHeight="1">
      <c r="A1089" s="11" t="str">
        <f t="shared" si="52"/>
        <v xml:space="preserve"> </v>
      </c>
      <c r="J1089" s="30" t="str">
        <f t="shared" si="51"/>
        <v/>
      </c>
      <c r="L1089" s="11" t="str">
        <f>IF(I1089&lt;&gt;"",IF(SUMIF(Planes!BA:BA,'Control de pagos'!A1089,Planes!BC:BC)=0,"",SUMIF(Planes!BA:BA,'Control de pagos'!A1089,Planes!BC:BC)),"")</f>
        <v/>
      </c>
      <c r="N1089" s="66">
        <f t="shared" si="50"/>
        <v>0</v>
      </c>
    </row>
    <row r="1090" spans="1:14" ht="15" hidden="1" customHeight="1">
      <c r="A1090" s="11" t="str">
        <f t="shared" si="52"/>
        <v xml:space="preserve"> </v>
      </c>
      <c r="J1090" s="30" t="str">
        <f t="shared" si="51"/>
        <v/>
      </c>
      <c r="L1090" s="11" t="str">
        <f>IF(I1090&lt;&gt;"",IF(SUMIF(Planes!BA:BA,'Control de pagos'!A1090,Planes!BC:BC)=0,"",SUMIF(Planes!BA:BA,'Control de pagos'!A1090,Planes!BC:BC)),"")</f>
        <v/>
      </c>
      <c r="N1090" s="66">
        <f t="shared" si="50"/>
        <v>0</v>
      </c>
    </row>
    <row r="1091" spans="1:14" ht="15" hidden="1" customHeight="1">
      <c r="A1091" s="11" t="str">
        <f t="shared" si="52"/>
        <v xml:space="preserve"> </v>
      </c>
      <c r="J1091" s="30" t="str">
        <f t="shared" si="51"/>
        <v/>
      </c>
      <c r="L1091" s="11" t="str">
        <f>IF(I1091&lt;&gt;"",IF(SUMIF(Planes!BA:BA,'Control de pagos'!A1091,Planes!BC:BC)=0,"",SUMIF(Planes!BA:BA,'Control de pagos'!A1091,Planes!BC:BC)),"")</f>
        <v/>
      </c>
      <c r="N1091" s="66">
        <f t="shared" si="50"/>
        <v>0</v>
      </c>
    </row>
    <row r="1092" spans="1:14" ht="15" hidden="1" customHeight="1">
      <c r="A1092" s="11" t="str">
        <f t="shared" si="52"/>
        <v xml:space="preserve"> </v>
      </c>
      <c r="J1092" s="30" t="str">
        <f t="shared" si="51"/>
        <v/>
      </c>
      <c r="L1092" s="11" t="str">
        <f>IF(I1092&lt;&gt;"",IF(SUMIF(Planes!BA:BA,'Control de pagos'!A1092,Planes!BC:BC)=0,"",SUMIF(Planes!BA:BA,'Control de pagos'!A1092,Planes!BC:BC)),"")</f>
        <v/>
      </c>
      <c r="N1092" s="66">
        <f t="shared" ref="N1092:N1155" si="53">IF(D1092=0,D1091,D1092)</f>
        <v>0</v>
      </c>
    </row>
    <row r="1093" spans="1:14" ht="15" hidden="1" customHeight="1">
      <c r="A1093" s="11" t="str">
        <f t="shared" si="52"/>
        <v xml:space="preserve"> </v>
      </c>
      <c r="J1093" s="30" t="str">
        <f t="shared" si="51"/>
        <v/>
      </c>
      <c r="L1093" s="11" t="str">
        <f>IF(I1093&lt;&gt;"",IF(SUMIF(Planes!BA:BA,'Control de pagos'!A1093,Planes!BC:BC)=0,"",SUMIF(Planes!BA:BA,'Control de pagos'!A1093,Planes!BC:BC)),"")</f>
        <v/>
      </c>
      <c r="N1093" s="66">
        <f t="shared" si="53"/>
        <v>0</v>
      </c>
    </row>
    <row r="1094" spans="1:14" ht="15" hidden="1" customHeight="1">
      <c r="A1094" s="11" t="str">
        <f t="shared" si="52"/>
        <v xml:space="preserve"> </v>
      </c>
      <c r="J1094" s="30" t="str">
        <f t="shared" si="51"/>
        <v/>
      </c>
      <c r="L1094" s="11" t="str">
        <f>IF(I1094&lt;&gt;"",IF(SUMIF(Planes!BA:BA,'Control de pagos'!A1094,Planes!BC:BC)=0,"",SUMIF(Planes!BA:BA,'Control de pagos'!A1094,Planes!BC:BC)),"")</f>
        <v/>
      </c>
      <c r="N1094" s="66">
        <f t="shared" si="53"/>
        <v>0</v>
      </c>
    </row>
    <row r="1095" spans="1:14" ht="15" hidden="1" customHeight="1">
      <c r="A1095" s="11" t="str">
        <f t="shared" si="52"/>
        <v xml:space="preserve"> </v>
      </c>
      <c r="J1095" s="30" t="str">
        <f t="shared" si="51"/>
        <v/>
      </c>
      <c r="L1095" s="11" t="str">
        <f>IF(I1095&lt;&gt;"",IF(SUMIF(Planes!BA:BA,'Control de pagos'!A1095,Planes!BC:BC)=0,"",SUMIF(Planes!BA:BA,'Control de pagos'!A1095,Planes!BC:BC)),"")</f>
        <v/>
      </c>
      <c r="N1095" s="66">
        <f t="shared" si="53"/>
        <v>0</v>
      </c>
    </row>
    <row r="1096" spans="1:14" ht="15" hidden="1" customHeight="1">
      <c r="A1096" s="11" t="str">
        <f t="shared" si="52"/>
        <v xml:space="preserve"> </v>
      </c>
      <c r="J1096" s="30" t="str">
        <f t="shared" si="51"/>
        <v/>
      </c>
      <c r="L1096" s="11" t="str">
        <f>IF(I1096&lt;&gt;"",IF(SUMIF(Planes!BA:BA,'Control de pagos'!A1096,Planes!BC:BC)=0,"",SUMIF(Planes!BA:BA,'Control de pagos'!A1096,Planes!BC:BC)),"")</f>
        <v/>
      </c>
      <c r="N1096" s="66">
        <f t="shared" si="53"/>
        <v>0</v>
      </c>
    </row>
    <row r="1097" spans="1:14" ht="15" hidden="1" customHeight="1">
      <c r="A1097" s="11" t="str">
        <f t="shared" si="52"/>
        <v xml:space="preserve"> </v>
      </c>
      <c r="J1097" s="30" t="str">
        <f t="shared" si="51"/>
        <v/>
      </c>
      <c r="L1097" s="11" t="str">
        <f>IF(I1097&lt;&gt;"",IF(SUMIF(Planes!BA:BA,'Control de pagos'!A1097,Planes!BC:BC)=0,"",SUMIF(Planes!BA:BA,'Control de pagos'!A1097,Planes!BC:BC)),"")</f>
        <v/>
      </c>
      <c r="N1097" s="66">
        <f t="shared" si="53"/>
        <v>0</v>
      </c>
    </row>
    <row r="1098" spans="1:14" ht="15" hidden="1" customHeight="1">
      <c r="A1098" s="11" t="str">
        <f t="shared" si="52"/>
        <v xml:space="preserve"> </v>
      </c>
      <c r="J1098" s="30" t="str">
        <f t="shared" si="51"/>
        <v/>
      </c>
      <c r="L1098" s="11" t="str">
        <f>IF(I1098&lt;&gt;"",IF(SUMIF(Planes!BA:BA,'Control de pagos'!A1098,Planes!BC:BC)=0,"",SUMIF(Planes!BA:BA,'Control de pagos'!A1098,Planes!BC:BC)),"")</f>
        <v/>
      </c>
      <c r="N1098" s="66">
        <f t="shared" si="53"/>
        <v>0</v>
      </c>
    </row>
    <row r="1099" spans="1:14" ht="15" hidden="1" customHeight="1">
      <c r="A1099" s="11" t="str">
        <f t="shared" si="52"/>
        <v xml:space="preserve"> </v>
      </c>
      <c r="J1099" s="30" t="str">
        <f t="shared" si="51"/>
        <v/>
      </c>
      <c r="L1099" s="11" t="str">
        <f>IF(I1099&lt;&gt;"",IF(SUMIF(Planes!BA:BA,'Control de pagos'!A1099,Planes!BC:BC)=0,"",SUMIF(Planes!BA:BA,'Control de pagos'!A1099,Planes!BC:BC)),"")</f>
        <v/>
      </c>
      <c r="N1099" s="66">
        <f t="shared" si="53"/>
        <v>0</v>
      </c>
    </row>
    <row r="1100" spans="1:14" ht="15" hidden="1" customHeight="1">
      <c r="A1100" s="11" t="str">
        <f t="shared" si="52"/>
        <v xml:space="preserve"> </v>
      </c>
      <c r="J1100" s="30" t="str">
        <f t="shared" si="51"/>
        <v/>
      </c>
      <c r="L1100" s="11" t="str">
        <f>IF(I1100&lt;&gt;"",IF(SUMIF(Planes!BA:BA,'Control de pagos'!A1100,Planes!BC:BC)=0,"",SUMIF(Planes!BA:BA,'Control de pagos'!A1100,Planes!BC:BC)),"")</f>
        <v/>
      </c>
      <c r="N1100" s="66">
        <f t="shared" si="53"/>
        <v>0</v>
      </c>
    </row>
    <row r="1101" spans="1:14" ht="15" hidden="1" customHeight="1">
      <c r="A1101" s="11" t="str">
        <f t="shared" si="52"/>
        <v xml:space="preserve"> </v>
      </c>
      <c r="J1101" s="30" t="str">
        <f t="shared" si="51"/>
        <v/>
      </c>
      <c r="L1101" s="11" t="str">
        <f>IF(I1101&lt;&gt;"",IF(SUMIF(Planes!BA:BA,'Control de pagos'!A1101,Planes!BC:BC)=0,"",SUMIF(Planes!BA:BA,'Control de pagos'!A1101,Planes!BC:BC)),"")</f>
        <v/>
      </c>
      <c r="N1101" s="66">
        <f t="shared" si="53"/>
        <v>0</v>
      </c>
    </row>
    <row r="1102" spans="1:14" ht="15" hidden="1" customHeight="1">
      <c r="A1102" s="11" t="str">
        <f t="shared" si="52"/>
        <v xml:space="preserve"> </v>
      </c>
      <c r="J1102" s="30" t="str">
        <f t="shared" si="51"/>
        <v/>
      </c>
      <c r="L1102" s="11" t="str">
        <f>IF(I1102&lt;&gt;"",IF(SUMIF(Planes!BA:BA,'Control de pagos'!A1102,Planes!BC:BC)=0,"",SUMIF(Planes!BA:BA,'Control de pagos'!A1102,Planes!BC:BC)),"")</f>
        <v/>
      </c>
      <c r="N1102" s="66">
        <f t="shared" si="53"/>
        <v>0</v>
      </c>
    </row>
    <row r="1103" spans="1:14" ht="15" hidden="1" customHeight="1">
      <c r="A1103" s="11" t="str">
        <f t="shared" si="52"/>
        <v xml:space="preserve"> </v>
      </c>
      <c r="J1103" s="30" t="str">
        <f t="shared" si="51"/>
        <v/>
      </c>
      <c r="L1103" s="11" t="str">
        <f>IF(I1103&lt;&gt;"",IF(SUMIF(Planes!BA:BA,'Control de pagos'!A1103,Planes!BC:BC)=0,"",SUMIF(Planes!BA:BA,'Control de pagos'!A1103,Planes!BC:BC)),"")</f>
        <v/>
      </c>
      <c r="N1103" s="66">
        <f t="shared" si="53"/>
        <v>0</v>
      </c>
    </row>
    <row r="1104" spans="1:14" ht="15" hidden="1" customHeight="1">
      <c r="A1104" s="11" t="str">
        <f t="shared" si="52"/>
        <v xml:space="preserve"> </v>
      </c>
      <c r="J1104" s="30" t="str">
        <f t="shared" si="51"/>
        <v/>
      </c>
      <c r="L1104" s="11" t="str">
        <f>IF(I1104&lt;&gt;"",IF(SUMIF(Planes!BA:BA,'Control de pagos'!A1104,Planes!BC:BC)=0,"",SUMIF(Planes!BA:BA,'Control de pagos'!A1104,Planes!BC:BC)),"")</f>
        <v/>
      </c>
      <c r="N1104" s="66">
        <f t="shared" si="53"/>
        <v>0</v>
      </c>
    </row>
    <row r="1105" spans="1:14" ht="15" hidden="1" customHeight="1">
      <c r="A1105" s="11" t="str">
        <f t="shared" si="52"/>
        <v xml:space="preserve"> </v>
      </c>
      <c r="J1105" s="30" t="str">
        <f t="shared" ref="J1105:J1168" si="54">IF(I1105&lt;&gt;"",I1105-DAY(I1105)+1,IF(A1104=A1105,IF(I1104&lt;&gt;"","-",""),IF(A1105=A1106,IF(I1106&lt;&gt;"","-",""),"")))</f>
        <v/>
      </c>
      <c r="L1105" s="11" t="str">
        <f>IF(I1105&lt;&gt;"",IF(SUMIF(Planes!BA:BA,'Control de pagos'!A1105,Planes!BC:BC)=0,"",SUMIF(Planes!BA:BA,'Control de pagos'!A1105,Planes!BC:BC)),"")</f>
        <v/>
      </c>
      <c r="N1105" s="66">
        <f t="shared" si="53"/>
        <v>0</v>
      </c>
    </row>
    <row r="1106" spans="1:14" ht="15" hidden="1" customHeight="1">
      <c r="A1106" s="11" t="str">
        <f t="shared" si="52"/>
        <v xml:space="preserve"> </v>
      </c>
      <c r="J1106" s="30" t="str">
        <f t="shared" si="54"/>
        <v/>
      </c>
      <c r="L1106" s="11" t="str">
        <f>IF(I1106&lt;&gt;"",IF(SUMIF(Planes!BA:BA,'Control de pagos'!A1106,Planes!BC:BC)=0,"",SUMIF(Planes!BA:BA,'Control de pagos'!A1106,Planes!BC:BC)),"")</f>
        <v/>
      </c>
      <c r="N1106" s="66">
        <f t="shared" si="53"/>
        <v>0</v>
      </c>
    </row>
    <row r="1107" spans="1:14" ht="15" hidden="1" customHeight="1">
      <c r="A1107" s="11" t="str">
        <f t="shared" si="52"/>
        <v xml:space="preserve"> </v>
      </c>
      <c r="J1107" s="30" t="str">
        <f t="shared" si="54"/>
        <v/>
      </c>
      <c r="L1107" s="11" t="str">
        <f>IF(I1107&lt;&gt;"",IF(SUMIF(Planes!BA:BA,'Control de pagos'!A1107,Planes!BC:BC)=0,"",SUMIF(Planes!BA:BA,'Control de pagos'!A1107,Planes!BC:BC)),"")</f>
        <v/>
      </c>
      <c r="N1107" s="66">
        <f t="shared" si="53"/>
        <v>0</v>
      </c>
    </row>
    <row r="1108" spans="1:14" ht="15" hidden="1" customHeight="1">
      <c r="A1108" s="11" t="str">
        <f t="shared" si="52"/>
        <v xml:space="preserve"> </v>
      </c>
      <c r="J1108" s="30" t="str">
        <f t="shared" si="54"/>
        <v/>
      </c>
      <c r="L1108" s="11" t="str">
        <f>IF(I1108&lt;&gt;"",IF(SUMIF(Planes!BA:BA,'Control de pagos'!A1108,Planes!BC:BC)=0,"",SUMIF(Planes!BA:BA,'Control de pagos'!A1108,Planes!BC:BC)),"")</f>
        <v/>
      </c>
      <c r="N1108" s="66">
        <f t="shared" si="53"/>
        <v>0</v>
      </c>
    </row>
    <row r="1109" spans="1:14" ht="15" hidden="1" customHeight="1">
      <c r="A1109" s="11" t="str">
        <f t="shared" si="52"/>
        <v xml:space="preserve"> </v>
      </c>
      <c r="J1109" s="30" t="str">
        <f t="shared" si="54"/>
        <v/>
      </c>
      <c r="L1109" s="11" t="str">
        <f>IF(I1109&lt;&gt;"",IF(SUMIF(Planes!BA:BA,'Control de pagos'!A1109,Planes!BC:BC)=0,"",SUMIF(Planes!BA:BA,'Control de pagos'!A1109,Planes!BC:BC)),"")</f>
        <v/>
      </c>
      <c r="N1109" s="66">
        <f t="shared" si="53"/>
        <v>0</v>
      </c>
    </row>
    <row r="1110" spans="1:14" ht="15" hidden="1" customHeight="1">
      <c r="A1110" s="11" t="str">
        <f t="shared" si="52"/>
        <v xml:space="preserve"> </v>
      </c>
      <c r="J1110" s="30" t="str">
        <f t="shared" si="54"/>
        <v/>
      </c>
      <c r="L1110" s="11" t="str">
        <f>IF(I1110&lt;&gt;"",IF(SUMIF(Planes!BA:BA,'Control de pagos'!A1110,Planes!BC:BC)=0,"",SUMIF(Planes!BA:BA,'Control de pagos'!A1110,Planes!BC:BC)),"")</f>
        <v/>
      </c>
      <c r="N1110" s="66">
        <f t="shared" si="53"/>
        <v>0</v>
      </c>
    </row>
    <row r="1111" spans="1:14" ht="15" hidden="1" customHeight="1">
      <c r="A1111" s="11" t="str">
        <f t="shared" si="52"/>
        <v xml:space="preserve"> </v>
      </c>
      <c r="J1111" s="30" t="str">
        <f t="shared" si="54"/>
        <v/>
      </c>
      <c r="L1111" s="11" t="str">
        <f>IF(I1111&lt;&gt;"",IF(SUMIF(Planes!BA:BA,'Control de pagos'!A1111,Planes!BC:BC)=0,"",SUMIF(Planes!BA:BA,'Control de pagos'!A1111,Planes!BC:BC)),"")</f>
        <v/>
      </c>
      <c r="N1111" s="66">
        <f t="shared" si="53"/>
        <v>0</v>
      </c>
    </row>
    <row r="1112" spans="1:14" ht="15" hidden="1" customHeight="1">
      <c r="A1112" s="11" t="str">
        <f t="shared" si="52"/>
        <v xml:space="preserve"> </v>
      </c>
      <c r="J1112" s="30" t="str">
        <f t="shared" si="54"/>
        <v/>
      </c>
      <c r="L1112" s="11" t="str">
        <f>IF(I1112&lt;&gt;"",IF(SUMIF(Planes!BA:BA,'Control de pagos'!A1112,Planes!BC:BC)=0,"",SUMIF(Planes!BA:BA,'Control de pagos'!A1112,Planes!BC:BC)),"")</f>
        <v/>
      </c>
      <c r="N1112" s="66">
        <f t="shared" si="53"/>
        <v>0</v>
      </c>
    </row>
    <row r="1113" spans="1:14" ht="15" hidden="1" customHeight="1">
      <c r="A1113" s="11" t="str">
        <f t="shared" si="52"/>
        <v xml:space="preserve"> </v>
      </c>
      <c r="J1113" s="30" t="str">
        <f t="shared" si="54"/>
        <v/>
      </c>
      <c r="L1113" s="11" t="str">
        <f>IF(I1113&lt;&gt;"",IF(SUMIF(Planes!BA:BA,'Control de pagos'!A1113,Planes!BC:BC)=0,"",SUMIF(Planes!BA:BA,'Control de pagos'!A1113,Planes!BC:BC)),"")</f>
        <v/>
      </c>
      <c r="N1113" s="66">
        <f t="shared" si="53"/>
        <v>0</v>
      </c>
    </row>
    <row r="1114" spans="1:14" ht="15" hidden="1" customHeight="1">
      <c r="A1114" s="11" t="str">
        <f t="shared" si="52"/>
        <v xml:space="preserve"> </v>
      </c>
      <c r="J1114" s="30" t="str">
        <f t="shared" si="54"/>
        <v/>
      </c>
      <c r="L1114" s="11" t="str">
        <f>IF(I1114&lt;&gt;"",IF(SUMIF(Planes!BA:BA,'Control de pagos'!A1114,Planes!BC:BC)=0,"",SUMIF(Planes!BA:BA,'Control de pagos'!A1114,Planes!BC:BC)),"")</f>
        <v/>
      </c>
      <c r="N1114" s="66">
        <f t="shared" si="53"/>
        <v>0</v>
      </c>
    </row>
    <row r="1115" spans="1:14" ht="15" hidden="1" customHeight="1">
      <c r="A1115" s="11" t="str">
        <f t="shared" si="52"/>
        <v xml:space="preserve"> </v>
      </c>
      <c r="J1115" s="30" t="str">
        <f t="shared" si="54"/>
        <v/>
      </c>
      <c r="L1115" s="11" t="str">
        <f>IF(I1115&lt;&gt;"",IF(SUMIF(Planes!BA:BA,'Control de pagos'!A1115,Planes!BC:BC)=0,"",SUMIF(Planes!BA:BA,'Control de pagos'!A1115,Planes!BC:BC)),"")</f>
        <v/>
      </c>
      <c r="N1115" s="66">
        <f t="shared" si="53"/>
        <v>0</v>
      </c>
    </row>
    <row r="1116" spans="1:14" ht="15" hidden="1" customHeight="1">
      <c r="A1116" s="11" t="str">
        <f t="shared" si="52"/>
        <v xml:space="preserve"> </v>
      </c>
      <c r="J1116" s="30" t="str">
        <f t="shared" si="54"/>
        <v/>
      </c>
      <c r="L1116" s="11" t="str">
        <f>IF(I1116&lt;&gt;"",IF(SUMIF(Planes!BA:BA,'Control de pagos'!A1116,Planes!BC:BC)=0,"",SUMIF(Planes!BA:BA,'Control de pagos'!A1116,Planes!BC:BC)),"")</f>
        <v/>
      </c>
      <c r="N1116" s="66">
        <f t="shared" si="53"/>
        <v>0</v>
      </c>
    </row>
    <row r="1117" spans="1:14" ht="15" hidden="1" customHeight="1">
      <c r="A1117" s="11" t="str">
        <f t="shared" si="52"/>
        <v xml:space="preserve"> </v>
      </c>
      <c r="J1117" s="30" t="str">
        <f t="shared" si="54"/>
        <v/>
      </c>
      <c r="L1117" s="11" t="str">
        <f>IF(I1117&lt;&gt;"",IF(SUMIF(Planes!BA:BA,'Control de pagos'!A1117,Planes!BC:BC)=0,"",SUMIF(Planes!BA:BA,'Control de pagos'!A1117,Planes!BC:BC)),"")</f>
        <v/>
      </c>
      <c r="N1117" s="66">
        <f t="shared" si="53"/>
        <v>0</v>
      </c>
    </row>
    <row r="1118" spans="1:14" ht="15" hidden="1" customHeight="1">
      <c r="A1118" s="11" t="str">
        <f t="shared" si="52"/>
        <v xml:space="preserve"> </v>
      </c>
      <c r="J1118" s="30" t="str">
        <f t="shared" si="54"/>
        <v/>
      </c>
      <c r="L1118" s="11" t="str">
        <f>IF(I1118&lt;&gt;"",IF(SUMIF(Planes!BA:BA,'Control de pagos'!A1118,Planes!BC:BC)=0,"",SUMIF(Planes!BA:BA,'Control de pagos'!A1118,Planes!BC:BC)),"")</f>
        <v/>
      </c>
      <c r="N1118" s="66">
        <f t="shared" si="53"/>
        <v>0</v>
      </c>
    </row>
    <row r="1119" spans="1:14" ht="15" hidden="1" customHeight="1">
      <c r="A1119" s="11" t="str">
        <f t="shared" si="52"/>
        <v xml:space="preserve"> </v>
      </c>
      <c r="J1119" s="30" t="str">
        <f t="shared" si="54"/>
        <v/>
      </c>
      <c r="L1119" s="11" t="str">
        <f>IF(I1119&lt;&gt;"",IF(SUMIF(Planes!BA:BA,'Control de pagos'!A1119,Planes!BC:BC)=0,"",SUMIF(Planes!BA:BA,'Control de pagos'!A1119,Planes!BC:BC)),"")</f>
        <v/>
      </c>
      <c r="N1119" s="66">
        <f t="shared" si="53"/>
        <v>0</v>
      </c>
    </row>
    <row r="1120" spans="1:14" ht="15" hidden="1" customHeight="1">
      <c r="A1120" s="11" t="str">
        <f t="shared" si="52"/>
        <v xml:space="preserve"> </v>
      </c>
      <c r="J1120" s="30" t="str">
        <f t="shared" si="54"/>
        <v/>
      </c>
      <c r="L1120" s="11" t="str">
        <f>IF(I1120&lt;&gt;"",IF(SUMIF(Planes!BA:BA,'Control de pagos'!A1120,Planes!BC:BC)=0,"",SUMIF(Planes!BA:BA,'Control de pagos'!A1120,Planes!BC:BC)),"")</f>
        <v/>
      </c>
      <c r="N1120" s="66">
        <f t="shared" si="53"/>
        <v>0</v>
      </c>
    </row>
    <row r="1121" spans="1:14" ht="15" hidden="1" customHeight="1">
      <c r="A1121" s="11" t="str">
        <f t="shared" si="52"/>
        <v xml:space="preserve"> </v>
      </c>
      <c r="J1121" s="30" t="str">
        <f t="shared" si="54"/>
        <v/>
      </c>
      <c r="L1121" s="11" t="str">
        <f>IF(I1121&lt;&gt;"",IF(SUMIF(Planes!BA:BA,'Control de pagos'!A1121,Planes!BC:BC)=0,"",SUMIF(Planes!BA:BA,'Control de pagos'!A1121,Planes!BC:BC)),"")</f>
        <v/>
      </c>
      <c r="N1121" s="66">
        <f t="shared" si="53"/>
        <v>0</v>
      </c>
    </row>
    <row r="1122" spans="1:14" ht="15" hidden="1" customHeight="1">
      <c r="A1122" s="11" t="str">
        <f t="shared" si="52"/>
        <v xml:space="preserve"> </v>
      </c>
      <c r="J1122" s="30" t="str">
        <f t="shared" si="54"/>
        <v/>
      </c>
      <c r="L1122" s="11" t="str">
        <f>IF(I1122&lt;&gt;"",IF(SUMIF(Planes!BA:BA,'Control de pagos'!A1122,Planes!BC:BC)=0,"",SUMIF(Planes!BA:BA,'Control de pagos'!A1122,Planes!BC:BC)),"")</f>
        <v/>
      </c>
      <c r="N1122" s="66">
        <f t="shared" si="53"/>
        <v>0</v>
      </c>
    </row>
    <row r="1123" spans="1:14" ht="15" hidden="1" customHeight="1">
      <c r="A1123" s="11" t="str">
        <f t="shared" si="52"/>
        <v xml:space="preserve"> </v>
      </c>
      <c r="J1123" s="30" t="str">
        <f t="shared" si="54"/>
        <v/>
      </c>
      <c r="L1123" s="11" t="str">
        <f>IF(I1123&lt;&gt;"",IF(SUMIF(Planes!BA:BA,'Control de pagos'!A1123,Planes!BC:BC)=0,"",SUMIF(Planes!BA:BA,'Control de pagos'!A1123,Planes!BC:BC)),"")</f>
        <v/>
      </c>
      <c r="N1123" s="66">
        <f t="shared" si="53"/>
        <v>0</v>
      </c>
    </row>
    <row r="1124" spans="1:14" ht="15" hidden="1" customHeight="1">
      <c r="A1124" s="11" t="str">
        <f t="shared" si="52"/>
        <v xml:space="preserve"> </v>
      </c>
      <c r="J1124" s="30" t="str">
        <f t="shared" si="54"/>
        <v/>
      </c>
      <c r="L1124" s="11" t="str">
        <f>IF(I1124&lt;&gt;"",IF(SUMIF(Planes!BA:BA,'Control de pagos'!A1124,Planes!BC:BC)=0,"",SUMIF(Planes!BA:BA,'Control de pagos'!A1124,Planes!BC:BC)),"")</f>
        <v/>
      </c>
      <c r="N1124" s="66">
        <f t="shared" si="53"/>
        <v>0</v>
      </c>
    </row>
    <row r="1125" spans="1:14" ht="15" hidden="1" customHeight="1">
      <c r="A1125" s="11" t="str">
        <f t="shared" si="52"/>
        <v xml:space="preserve"> </v>
      </c>
      <c r="J1125" s="30" t="str">
        <f t="shared" si="54"/>
        <v/>
      </c>
      <c r="L1125" s="11" t="str">
        <f>IF(I1125&lt;&gt;"",IF(SUMIF(Planes!BA:BA,'Control de pagos'!A1125,Planes!BC:BC)=0,"",SUMIF(Planes!BA:BA,'Control de pagos'!A1125,Planes!BC:BC)),"")</f>
        <v/>
      </c>
      <c r="N1125" s="66">
        <f t="shared" si="53"/>
        <v>0</v>
      </c>
    </row>
    <row r="1126" spans="1:14" ht="15" hidden="1" customHeight="1">
      <c r="A1126" s="11" t="str">
        <f t="shared" si="52"/>
        <v xml:space="preserve"> </v>
      </c>
      <c r="J1126" s="30" t="str">
        <f t="shared" si="54"/>
        <v/>
      </c>
      <c r="L1126" s="11" t="str">
        <f>IF(I1126&lt;&gt;"",IF(SUMIF(Planes!BA:BA,'Control de pagos'!A1126,Planes!BC:BC)=0,"",SUMIF(Planes!BA:BA,'Control de pagos'!A1126,Planes!BC:BC)),"")</f>
        <v/>
      </c>
      <c r="N1126" s="66">
        <f t="shared" si="53"/>
        <v>0</v>
      </c>
    </row>
    <row r="1127" spans="1:14" ht="15" hidden="1" customHeight="1">
      <c r="A1127" s="11" t="str">
        <f t="shared" si="52"/>
        <v xml:space="preserve"> </v>
      </c>
      <c r="J1127" s="30" t="str">
        <f t="shared" si="54"/>
        <v/>
      </c>
      <c r="L1127" s="11" t="str">
        <f>IF(I1127&lt;&gt;"",IF(SUMIF(Planes!BA:BA,'Control de pagos'!A1127,Planes!BC:BC)=0,"",SUMIF(Planes!BA:BA,'Control de pagos'!A1127,Planes!BC:BC)),"")</f>
        <v/>
      </c>
      <c r="N1127" s="66">
        <f t="shared" si="53"/>
        <v>0</v>
      </c>
    </row>
    <row r="1128" spans="1:14" ht="15" hidden="1" customHeight="1">
      <c r="A1128" s="11" t="str">
        <f t="shared" si="52"/>
        <v xml:space="preserve"> </v>
      </c>
      <c r="J1128" s="30" t="str">
        <f t="shared" si="54"/>
        <v/>
      </c>
      <c r="L1128" s="11" t="str">
        <f>IF(I1128&lt;&gt;"",IF(SUMIF(Planes!BA:BA,'Control de pagos'!A1128,Planes!BC:BC)=0,"",SUMIF(Planes!BA:BA,'Control de pagos'!A1128,Planes!BC:BC)),"")</f>
        <v/>
      </c>
      <c r="N1128" s="66">
        <f t="shared" si="53"/>
        <v>0</v>
      </c>
    </row>
    <row r="1129" spans="1:14" ht="15" hidden="1" customHeight="1">
      <c r="A1129" s="11" t="str">
        <f t="shared" si="52"/>
        <v xml:space="preserve"> </v>
      </c>
      <c r="J1129" s="30" t="str">
        <f t="shared" si="54"/>
        <v/>
      </c>
      <c r="L1129" s="11" t="str">
        <f>IF(I1129&lt;&gt;"",IF(SUMIF(Planes!BA:BA,'Control de pagos'!A1129,Planes!BC:BC)=0,"",SUMIF(Planes!BA:BA,'Control de pagos'!A1129,Planes!BC:BC)),"")</f>
        <v/>
      </c>
      <c r="N1129" s="66">
        <f t="shared" si="53"/>
        <v>0</v>
      </c>
    </row>
    <row r="1130" spans="1:14" ht="15" hidden="1" customHeight="1">
      <c r="A1130" s="11" t="str">
        <f t="shared" ref="A1130:A1193" si="55">B1130&amp;" "&amp;IF(C1130="",C1129,C1130)</f>
        <v xml:space="preserve"> </v>
      </c>
      <c r="J1130" s="30" t="str">
        <f t="shared" si="54"/>
        <v/>
      </c>
      <c r="L1130" s="11" t="str">
        <f>IF(I1130&lt;&gt;"",IF(SUMIF(Planes!BA:BA,'Control de pagos'!A1130,Planes!BC:BC)=0,"",SUMIF(Planes!BA:BA,'Control de pagos'!A1130,Planes!BC:BC)),"")</f>
        <v/>
      </c>
      <c r="N1130" s="66">
        <f t="shared" si="53"/>
        <v>0</v>
      </c>
    </row>
    <row r="1131" spans="1:14" ht="15" hidden="1" customHeight="1">
      <c r="A1131" s="11" t="str">
        <f t="shared" si="55"/>
        <v xml:space="preserve"> </v>
      </c>
      <c r="J1131" s="30" t="str">
        <f t="shared" si="54"/>
        <v/>
      </c>
      <c r="L1131" s="11" t="str">
        <f>IF(I1131&lt;&gt;"",IF(SUMIF(Planes!BA:BA,'Control de pagos'!A1131,Planes!BC:BC)=0,"",SUMIF(Planes!BA:BA,'Control de pagos'!A1131,Planes!BC:BC)),"")</f>
        <v/>
      </c>
      <c r="N1131" s="66">
        <f t="shared" si="53"/>
        <v>0</v>
      </c>
    </row>
    <row r="1132" spans="1:14" ht="15" hidden="1" customHeight="1">
      <c r="A1132" s="11" t="str">
        <f t="shared" si="55"/>
        <v xml:space="preserve"> </v>
      </c>
      <c r="J1132" s="30" t="str">
        <f t="shared" si="54"/>
        <v/>
      </c>
      <c r="L1132" s="11" t="str">
        <f>IF(I1132&lt;&gt;"",IF(SUMIF(Planes!BA:BA,'Control de pagos'!A1132,Planes!BC:BC)=0,"",SUMIF(Planes!BA:BA,'Control de pagos'!A1132,Planes!BC:BC)),"")</f>
        <v/>
      </c>
      <c r="N1132" s="66">
        <f t="shared" si="53"/>
        <v>0</v>
      </c>
    </row>
    <row r="1133" spans="1:14" ht="15" hidden="1" customHeight="1">
      <c r="A1133" s="11" t="str">
        <f t="shared" si="55"/>
        <v xml:space="preserve"> </v>
      </c>
      <c r="J1133" s="30" t="str">
        <f t="shared" si="54"/>
        <v/>
      </c>
      <c r="L1133" s="11" t="str">
        <f>IF(I1133&lt;&gt;"",IF(SUMIF(Planes!BA:BA,'Control de pagos'!A1133,Planes!BC:BC)=0,"",SUMIF(Planes!BA:BA,'Control de pagos'!A1133,Planes!BC:BC)),"")</f>
        <v/>
      </c>
      <c r="N1133" s="66">
        <f t="shared" si="53"/>
        <v>0</v>
      </c>
    </row>
    <row r="1134" spans="1:14" ht="15" hidden="1" customHeight="1">
      <c r="A1134" s="11" t="str">
        <f t="shared" si="55"/>
        <v xml:space="preserve"> </v>
      </c>
      <c r="J1134" s="30" t="str">
        <f t="shared" si="54"/>
        <v/>
      </c>
      <c r="L1134" s="11" t="str">
        <f>IF(I1134&lt;&gt;"",IF(SUMIF(Planes!BA:BA,'Control de pagos'!A1134,Planes!BC:BC)=0,"",SUMIF(Planes!BA:BA,'Control de pagos'!A1134,Planes!BC:BC)),"")</f>
        <v/>
      </c>
      <c r="N1134" s="66">
        <f t="shared" si="53"/>
        <v>0</v>
      </c>
    </row>
    <row r="1135" spans="1:14" ht="15" hidden="1" customHeight="1">
      <c r="A1135" s="11" t="str">
        <f t="shared" si="55"/>
        <v xml:space="preserve"> </v>
      </c>
      <c r="J1135" s="30" t="str">
        <f t="shared" si="54"/>
        <v/>
      </c>
      <c r="L1135" s="11" t="str">
        <f>IF(I1135&lt;&gt;"",IF(SUMIF(Planes!BA:BA,'Control de pagos'!A1135,Planes!BC:BC)=0,"",SUMIF(Planes!BA:BA,'Control de pagos'!A1135,Planes!BC:BC)),"")</f>
        <v/>
      </c>
      <c r="N1135" s="66">
        <f t="shared" si="53"/>
        <v>0</v>
      </c>
    </row>
    <row r="1136" spans="1:14" ht="15" hidden="1" customHeight="1">
      <c r="A1136" s="11" t="str">
        <f t="shared" si="55"/>
        <v xml:space="preserve"> </v>
      </c>
      <c r="J1136" s="30" t="str">
        <f t="shared" si="54"/>
        <v/>
      </c>
      <c r="L1136" s="11" t="str">
        <f>IF(I1136&lt;&gt;"",IF(SUMIF(Planes!BA:BA,'Control de pagos'!A1136,Planes!BC:BC)=0,"",SUMIF(Planes!BA:BA,'Control de pagos'!A1136,Planes!BC:BC)),"")</f>
        <v/>
      </c>
      <c r="N1136" s="66">
        <f t="shared" si="53"/>
        <v>0</v>
      </c>
    </row>
    <row r="1137" spans="1:14" ht="15" hidden="1" customHeight="1">
      <c r="A1137" s="11" t="str">
        <f t="shared" si="55"/>
        <v xml:space="preserve"> </v>
      </c>
      <c r="J1137" s="30" t="str">
        <f t="shared" si="54"/>
        <v/>
      </c>
      <c r="L1137" s="11" t="str">
        <f>IF(I1137&lt;&gt;"",IF(SUMIF(Planes!BA:BA,'Control de pagos'!A1137,Planes!BC:BC)=0,"",SUMIF(Planes!BA:BA,'Control de pagos'!A1137,Planes!BC:BC)),"")</f>
        <v/>
      </c>
      <c r="N1137" s="66">
        <f t="shared" si="53"/>
        <v>0</v>
      </c>
    </row>
    <row r="1138" spans="1:14" ht="15" hidden="1" customHeight="1">
      <c r="A1138" s="11" t="str">
        <f t="shared" si="55"/>
        <v xml:space="preserve"> </v>
      </c>
      <c r="J1138" s="30" t="str">
        <f t="shared" si="54"/>
        <v/>
      </c>
      <c r="L1138" s="11" t="str">
        <f>IF(I1138&lt;&gt;"",IF(SUMIF(Planes!BA:BA,'Control de pagos'!A1138,Planes!BC:BC)=0,"",SUMIF(Planes!BA:BA,'Control de pagos'!A1138,Planes!BC:BC)),"")</f>
        <v/>
      </c>
      <c r="N1138" s="66">
        <f t="shared" si="53"/>
        <v>0</v>
      </c>
    </row>
    <row r="1139" spans="1:14" ht="15" hidden="1" customHeight="1">
      <c r="A1139" s="11" t="str">
        <f t="shared" si="55"/>
        <v xml:space="preserve"> </v>
      </c>
      <c r="J1139" s="30" t="str">
        <f t="shared" si="54"/>
        <v/>
      </c>
      <c r="L1139" s="11" t="str">
        <f>IF(I1139&lt;&gt;"",IF(SUMIF(Planes!BA:BA,'Control de pagos'!A1139,Planes!BC:BC)=0,"",SUMIF(Planes!BA:BA,'Control de pagos'!A1139,Planes!BC:BC)),"")</f>
        <v/>
      </c>
      <c r="N1139" s="66">
        <f t="shared" si="53"/>
        <v>0</v>
      </c>
    </row>
    <row r="1140" spans="1:14" ht="15" hidden="1" customHeight="1">
      <c r="A1140" s="11" t="str">
        <f t="shared" si="55"/>
        <v xml:space="preserve"> </v>
      </c>
      <c r="J1140" s="30" t="str">
        <f t="shared" si="54"/>
        <v/>
      </c>
      <c r="L1140" s="11" t="str">
        <f>IF(I1140&lt;&gt;"",IF(SUMIF(Planes!BA:BA,'Control de pagos'!A1140,Planes!BC:BC)=0,"",SUMIF(Planes!BA:BA,'Control de pagos'!A1140,Planes!BC:BC)),"")</f>
        <v/>
      </c>
      <c r="N1140" s="66">
        <f t="shared" si="53"/>
        <v>0</v>
      </c>
    </row>
    <row r="1141" spans="1:14" ht="15" hidden="1" customHeight="1">
      <c r="A1141" s="11" t="str">
        <f t="shared" si="55"/>
        <v xml:space="preserve"> 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6">
        <f t="shared" si="53"/>
        <v>0</v>
      </c>
    </row>
    <row r="1142" spans="1:14" ht="15" hidden="1" customHeight="1">
      <c r="A1142" s="11" t="str">
        <f t="shared" si="55"/>
        <v xml:space="preserve"> 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6">
        <f t="shared" si="53"/>
        <v>0</v>
      </c>
    </row>
    <row r="1143" spans="1:14" ht="15" hidden="1" customHeight="1">
      <c r="A1143" s="11" t="str">
        <f t="shared" si="55"/>
        <v xml:space="preserve"> 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6">
        <f t="shared" si="53"/>
        <v>0</v>
      </c>
    </row>
    <row r="1144" spans="1:14" ht="15" hidden="1" customHeight="1">
      <c r="A1144" s="11" t="str">
        <f t="shared" si="55"/>
        <v xml:space="preserve"> 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6">
        <f t="shared" si="53"/>
        <v>0</v>
      </c>
    </row>
    <row r="1145" spans="1:14" ht="15" hidden="1" customHeight="1">
      <c r="A1145" s="11" t="str">
        <f t="shared" si="55"/>
        <v xml:space="preserve"> 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6">
        <f t="shared" si="53"/>
        <v>0</v>
      </c>
    </row>
    <row r="1146" spans="1:14" ht="15" hidden="1" customHeight="1">
      <c r="A1146" s="11" t="str">
        <f t="shared" si="55"/>
        <v xml:space="preserve"> 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6">
        <f t="shared" si="53"/>
        <v>0</v>
      </c>
    </row>
    <row r="1147" spans="1:14" ht="15" hidden="1" customHeight="1">
      <c r="A1147" s="11" t="str">
        <f t="shared" si="55"/>
        <v xml:space="preserve"> 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6">
        <f t="shared" si="53"/>
        <v>0</v>
      </c>
    </row>
    <row r="1148" spans="1:14" ht="15" hidden="1" customHeight="1">
      <c r="A1148" s="11" t="str">
        <f t="shared" si="55"/>
        <v xml:space="preserve"> 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6">
        <f t="shared" si="53"/>
        <v>0</v>
      </c>
    </row>
    <row r="1149" spans="1:14" ht="15" hidden="1" customHeight="1">
      <c r="A1149" s="11" t="str">
        <f t="shared" si="55"/>
        <v xml:space="preserve"> 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6">
        <f t="shared" si="53"/>
        <v>0</v>
      </c>
    </row>
    <row r="1150" spans="1:14" ht="15" hidden="1" customHeight="1">
      <c r="A1150" s="11" t="str">
        <f t="shared" si="55"/>
        <v xml:space="preserve"> 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6">
        <f t="shared" si="53"/>
        <v>0</v>
      </c>
    </row>
    <row r="1151" spans="1:14" ht="15" hidden="1" customHeight="1">
      <c r="A1151" s="11" t="str">
        <f t="shared" si="55"/>
        <v xml:space="preserve"> 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6">
        <f t="shared" si="53"/>
        <v>0</v>
      </c>
    </row>
    <row r="1152" spans="1:14" ht="15" hidden="1" customHeight="1">
      <c r="A1152" s="11" t="str">
        <f t="shared" si="55"/>
        <v xml:space="preserve"> 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6">
        <f t="shared" si="53"/>
        <v>0</v>
      </c>
    </row>
    <row r="1153" spans="1:14" ht="15" hidden="1" customHeight="1">
      <c r="A1153" s="11" t="str">
        <f t="shared" si="55"/>
        <v xml:space="preserve"> 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6">
        <f t="shared" si="53"/>
        <v>0</v>
      </c>
    </row>
    <row r="1154" spans="1:14" ht="15" hidden="1" customHeight="1">
      <c r="A1154" s="11" t="str">
        <f t="shared" si="55"/>
        <v xml:space="preserve"> 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6">
        <f t="shared" si="53"/>
        <v>0</v>
      </c>
    </row>
    <row r="1155" spans="1:14" ht="15" hidden="1" customHeight="1">
      <c r="A1155" s="11" t="str">
        <f t="shared" si="55"/>
        <v xml:space="preserve"> 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6">
        <f t="shared" si="53"/>
        <v>0</v>
      </c>
    </row>
    <row r="1156" spans="1:14" ht="15" hidden="1" customHeight="1">
      <c r="A1156" s="11" t="str">
        <f t="shared" si="55"/>
        <v xml:space="preserve"> 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6">
        <f t="shared" ref="N1156:N1219" si="56">IF(D1156=0,D1155,D1156)</f>
        <v>0</v>
      </c>
    </row>
    <row r="1157" spans="1:14" ht="15" hidden="1" customHeight="1">
      <c r="A1157" s="11" t="str">
        <f t="shared" si="55"/>
        <v xml:space="preserve"> 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6">
        <f t="shared" si="56"/>
        <v>0</v>
      </c>
    </row>
    <row r="1158" spans="1:14" ht="15" hidden="1" customHeight="1">
      <c r="A1158" s="11" t="str">
        <f t="shared" si="55"/>
        <v xml:space="preserve"> 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6">
        <f t="shared" si="56"/>
        <v>0</v>
      </c>
    </row>
    <row r="1159" spans="1:14" ht="15" hidden="1" customHeight="1">
      <c r="A1159" s="11" t="str">
        <f t="shared" si="55"/>
        <v xml:space="preserve"> 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6">
        <f t="shared" si="56"/>
        <v>0</v>
      </c>
    </row>
    <row r="1160" spans="1:14" ht="15" hidden="1" customHeight="1">
      <c r="A1160" s="11" t="str">
        <f t="shared" si="55"/>
        <v xml:space="preserve"> 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6">
        <f t="shared" si="56"/>
        <v>0</v>
      </c>
    </row>
    <row r="1161" spans="1:14" ht="15" hidden="1" customHeight="1">
      <c r="A1161" s="11" t="str">
        <f t="shared" si="55"/>
        <v xml:space="preserve"> 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6">
        <f t="shared" si="56"/>
        <v>0</v>
      </c>
    </row>
    <row r="1162" spans="1:14" ht="15" hidden="1" customHeight="1">
      <c r="A1162" s="11" t="str">
        <f t="shared" si="55"/>
        <v xml:space="preserve"> 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6">
        <f t="shared" si="56"/>
        <v>0</v>
      </c>
    </row>
    <row r="1163" spans="1:14" ht="15" hidden="1" customHeight="1">
      <c r="A1163" s="11" t="str">
        <f t="shared" si="55"/>
        <v xml:space="preserve"> 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6">
        <f t="shared" si="56"/>
        <v>0</v>
      </c>
    </row>
    <row r="1164" spans="1:14" ht="15" hidden="1" customHeight="1">
      <c r="A1164" s="11" t="str">
        <f t="shared" si="55"/>
        <v xml:space="preserve"> 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6">
        <f t="shared" si="56"/>
        <v>0</v>
      </c>
    </row>
    <row r="1165" spans="1:14" ht="15" hidden="1" customHeight="1">
      <c r="A1165" s="11" t="str">
        <f t="shared" si="55"/>
        <v xml:space="preserve"> 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6">
        <f t="shared" si="56"/>
        <v>0</v>
      </c>
    </row>
    <row r="1166" spans="1:14" ht="15" hidden="1" customHeight="1">
      <c r="A1166" s="11" t="str">
        <f t="shared" si="55"/>
        <v xml:space="preserve"> 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6">
        <f t="shared" si="56"/>
        <v>0</v>
      </c>
    </row>
    <row r="1167" spans="1:14" ht="15" hidden="1" customHeight="1">
      <c r="A1167" s="11" t="str">
        <f t="shared" si="55"/>
        <v xml:space="preserve"> 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6">
        <f t="shared" si="56"/>
        <v>0</v>
      </c>
    </row>
    <row r="1168" spans="1:14" ht="15" hidden="1" customHeight="1">
      <c r="A1168" s="11" t="str">
        <f t="shared" si="55"/>
        <v xml:space="preserve"> 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6">
        <f t="shared" si="56"/>
        <v>0</v>
      </c>
    </row>
    <row r="1169" spans="1:14" ht="15" hidden="1" customHeight="1">
      <c r="A1169" s="11" t="str">
        <f t="shared" si="55"/>
        <v xml:space="preserve"> 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6">
        <f t="shared" si="56"/>
        <v>0</v>
      </c>
    </row>
    <row r="1170" spans="1:14" ht="15" hidden="1" customHeight="1">
      <c r="A1170" s="11" t="str">
        <f t="shared" si="55"/>
        <v xml:space="preserve"> 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6">
        <f t="shared" si="56"/>
        <v>0</v>
      </c>
    </row>
    <row r="1171" spans="1:14" ht="15" hidden="1" customHeight="1">
      <c r="A1171" s="11" t="str">
        <f t="shared" si="55"/>
        <v xml:space="preserve"> 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6">
        <f t="shared" si="56"/>
        <v>0</v>
      </c>
    </row>
    <row r="1172" spans="1:14" ht="15" hidden="1" customHeight="1">
      <c r="A1172" s="11" t="str">
        <f t="shared" si="55"/>
        <v xml:space="preserve"> 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6">
        <f t="shared" si="56"/>
        <v>0</v>
      </c>
    </row>
    <row r="1173" spans="1:14" ht="15" hidden="1" customHeight="1">
      <c r="A1173" s="11" t="str">
        <f t="shared" si="55"/>
        <v xml:space="preserve"> 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6">
        <f t="shared" si="56"/>
        <v>0</v>
      </c>
    </row>
    <row r="1174" spans="1:14" ht="15" hidden="1" customHeight="1">
      <c r="A1174" s="11" t="str">
        <f t="shared" si="55"/>
        <v xml:space="preserve"> 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6">
        <f t="shared" si="56"/>
        <v>0</v>
      </c>
    </row>
    <row r="1175" spans="1:14" ht="15" hidden="1" customHeight="1">
      <c r="A1175" s="11" t="str">
        <f t="shared" si="55"/>
        <v xml:space="preserve"> 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6">
        <f t="shared" si="56"/>
        <v>0</v>
      </c>
    </row>
    <row r="1176" spans="1:14" ht="15" hidden="1" customHeight="1">
      <c r="A1176" s="11" t="str">
        <f t="shared" si="55"/>
        <v xml:space="preserve"> 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6">
        <f t="shared" si="56"/>
        <v>0</v>
      </c>
    </row>
    <row r="1177" spans="1:14" ht="15" hidden="1" customHeight="1">
      <c r="A1177" s="11" t="str">
        <f t="shared" si="55"/>
        <v xml:space="preserve"> 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6">
        <f t="shared" si="56"/>
        <v>0</v>
      </c>
    </row>
    <row r="1178" spans="1:14" ht="15" hidden="1" customHeight="1">
      <c r="A1178" s="11" t="str">
        <f t="shared" si="55"/>
        <v xml:space="preserve"> 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6">
        <f t="shared" si="56"/>
        <v>0</v>
      </c>
    </row>
    <row r="1179" spans="1:14" ht="15" hidden="1" customHeight="1">
      <c r="A1179" s="11" t="str">
        <f t="shared" si="55"/>
        <v xml:space="preserve"> 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6">
        <f t="shared" si="56"/>
        <v>0</v>
      </c>
    </row>
    <row r="1180" spans="1:14" ht="15" hidden="1" customHeight="1">
      <c r="A1180" s="11" t="str">
        <f t="shared" si="55"/>
        <v xml:space="preserve"> 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6">
        <f t="shared" si="56"/>
        <v>0</v>
      </c>
    </row>
    <row r="1181" spans="1:14" ht="15" hidden="1" customHeight="1">
      <c r="A1181" s="11" t="str">
        <f t="shared" si="55"/>
        <v xml:space="preserve"> 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6">
        <f t="shared" si="56"/>
        <v>0</v>
      </c>
    </row>
    <row r="1182" spans="1:14" ht="15" hidden="1" customHeight="1">
      <c r="A1182" s="11" t="str">
        <f t="shared" si="55"/>
        <v xml:space="preserve"> 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6">
        <f t="shared" si="56"/>
        <v>0</v>
      </c>
    </row>
    <row r="1183" spans="1:14" ht="15" hidden="1" customHeight="1">
      <c r="A1183" s="11" t="str">
        <f t="shared" si="55"/>
        <v xml:space="preserve"> 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6">
        <f t="shared" si="56"/>
        <v>0</v>
      </c>
    </row>
    <row r="1184" spans="1:14" ht="15" hidden="1" customHeight="1">
      <c r="A1184" s="11" t="str">
        <f t="shared" si="55"/>
        <v xml:space="preserve"> 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6">
        <f t="shared" si="56"/>
        <v>0</v>
      </c>
    </row>
    <row r="1185" spans="1:14" ht="15" hidden="1" customHeight="1">
      <c r="A1185" s="11" t="str">
        <f t="shared" si="55"/>
        <v xml:space="preserve"> 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6">
        <f t="shared" si="56"/>
        <v>0</v>
      </c>
    </row>
    <row r="1186" spans="1:14" ht="15" hidden="1" customHeight="1">
      <c r="A1186" s="11" t="str">
        <f t="shared" si="55"/>
        <v xml:space="preserve"> 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6">
        <f t="shared" si="56"/>
        <v>0</v>
      </c>
    </row>
    <row r="1187" spans="1:14" ht="15" hidden="1" customHeight="1">
      <c r="A1187" s="11" t="str">
        <f t="shared" si="55"/>
        <v xml:space="preserve"> 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6">
        <f t="shared" si="56"/>
        <v>0</v>
      </c>
    </row>
    <row r="1188" spans="1:14" ht="15" hidden="1" customHeight="1">
      <c r="A1188" s="11" t="str">
        <f t="shared" si="55"/>
        <v xml:space="preserve"> 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6">
        <f t="shared" si="56"/>
        <v>0</v>
      </c>
    </row>
    <row r="1189" spans="1:14" ht="15" hidden="1" customHeight="1">
      <c r="A1189" s="11" t="str">
        <f t="shared" si="55"/>
        <v xml:space="preserve"> 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6">
        <f t="shared" si="56"/>
        <v>0</v>
      </c>
    </row>
    <row r="1190" spans="1:14" ht="15" hidden="1" customHeight="1">
      <c r="A1190" s="11" t="str">
        <f t="shared" si="55"/>
        <v xml:space="preserve"> 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6">
        <f t="shared" si="56"/>
        <v>0</v>
      </c>
    </row>
    <row r="1191" spans="1:14" ht="15" hidden="1" customHeight="1">
      <c r="A1191" s="11" t="str">
        <f t="shared" si="55"/>
        <v xml:space="preserve"> 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6">
        <f t="shared" si="56"/>
        <v>0</v>
      </c>
    </row>
    <row r="1192" spans="1:14" ht="15" hidden="1" customHeight="1">
      <c r="A1192" s="11" t="str">
        <f t="shared" si="55"/>
        <v xml:space="preserve"> 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6">
        <f t="shared" si="56"/>
        <v>0</v>
      </c>
    </row>
    <row r="1193" spans="1:14" ht="15" hidden="1" customHeight="1">
      <c r="A1193" s="11" t="str">
        <f t="shared" si="55"/>
        <v xml:space="preserve"> 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6">
        <f t="shared" si="56"/>
        <v>0</v>
      </c>
    </row>
    <row r="1194" spans="1:14" ht="15" hidden="1" customHeight="1">
      <c r="A1194" s="11" t="str">
        <f t="shared" ref="A1194:A1257" si="58">B1194&amp;" "&amp;IF(C1194="",C1193,C1194)</f>
        <v xml:space="preserve"> 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6">
        <f t="shared" si="56"/>
        <v>0</v>
      </c>
    </row>
    <row r="1195" spans="1:14" ht="15" hidden="1" customHeight="1">
      <c r="A1195" s="11" t="str">
        <f t="shared" si="58"/>
        <v xml:space="preserve"> 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6">
        <f t="shared" si="56"/>
        <v>0</v>
      </c>
    </row>
    <row r="1196" spans="1:14" ht="15" hidden="1" customHeight="1">
      <c r="A1196" s="11" t="str">
        <f t="shared" si="58"/>
        <v xml:space="preserve"> 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6">
        <f t="shared" si="56"/>
        <v>0</v>
      </c>
    </row>
    <row r="1197" spans="1:14" ht="15" hidden="1" customHeight="1">
      <c r="A1197" s="11" t="str">
        <f t="shared" si="58"/>
        <v xml:space="preserve"> 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6">
        <f t="shared" si="56"/>
        <v>0</v>
      </c>
    </row>
    <row r="1198" spans="1:14" ht="15" hidden="1" customHeight="1">
      <c r="A1198" s="11" t="str">
        <f t="shared" si="58"/>
        <v xml:space="preserve"> 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6">
        <f t="shared" si="56"/>
        <v>0</v>
      </c>
    </row>
    <row r="1199" spans="1:14" ht="15" hidden="1" customHeight="1">
      <c r="A1199" s="11" t="str">
        <f t="shared" si="58"/>
        <v xml:space="preserve"> 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6">
        <f t="shared" si="56"/>
        <v>0</v>
      </c>
    </row>
    <row r="1200" spans="1:14" ht="15" hidden="1" customHeight="1">
      <c r="A1200" s="11" t="str">
        <f t="shared" si="58"/>
        <v xml:space="preserve"> 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6">
        <f t="shared" si="56"/>
        <v>0</v>
      </c>
    </row>
    <row r="1201" spans="1:14" ht="15" hidden="1" customHeight="1">
      <c r="A1201" s="11" t="str">
        <f t="shared" si="58"/>
        <v xml:space="preserve"> </v>
      </c>
      <c r="J1201" s="30" t="str">
        <f t="shared" si="57"/>
        <v/>
      </c>
      <c r="L1201" s="11" t="str">
        <f>IF(I1201&lt;&gt;"",IF(SUMIF(Planes!BA:BA,'Control de pagos'!A1201,Planes!BC:BC)=0,"",SUMIF(Planes!BA:BA,'Control de pagos'!A1201,Planes!BC:BC)),"")</f>
        <v/>
      </c>
      <c r="N1201" s="66">
        <f t="shared" si="56"/>
        <v>0</v>
      </c>
    </row>
    <row r="1202" spans="1:14" ht="15" hidden="1" customHeight="1">
      <c r="A1202" s="11" t="str">
        <f t="shared" si="58"/>
        <v xml:space="preserve"> </v>
      </c>
      <c r="J1202" s="30" t="str">
        <f t="shared" si="57"/>
        <v/>
      </c>
      <c r="L1202" s="11" t="str">
        <f>IF(I1202&lt;&gt;"",IF(SUMIF(Planes!BA:BA,'Control de pagos'!A1202,Planes!BC:BC)=0,"",SUMIF(Planes!BA:BA,'Control de pagos'!A1202,Planes!BC:BC)),"")</f>
        <v/>
      </c>
      <c r="N1202" s="66">
        <f t="shared" si="56"/>
        <v>0</v>
      </c>
    </row>
    <row r="1203" spans="1:14" ht="15" hidden="1" customHeight="1">
      <c r="A1203" s="11" t="str">
        <f t="shared" si="58"/>
        <v xml:space="preserve"> </v>
      </c>
      <c r="J1203" s="30" t="str">
        <f t="shared" si="57"/>
        <v/>
      </c>
      <c r="L1203" s="11" t="str">
        <f>IF(I1203&lt;&gt;"",IF(SUMIF(Planes!BA:BA,'Control de pagos'!A1203,Planes!BC:BC)=0,"",SUMIF(Planes!BA:BA,'Control de pagos'!A1203,Planes!BC:BC)),"")</f>
        <v/>
      </c>
      <c r="N1203" s="66">
        <f t="shared" si="56"/>
        <v>0</v>
      </c>
    </row>
    <row r="1204" spans="1:14" ht="15" hidden="1" customHeight="1">
      <c r="A1204" s="11" t="str">
        <f t="shared" si="58"/>
        <v xml:space="preserve"> </v>
      </c>
      <c r="J1204" s="30" t="str">
        <f t="shared" si="57"/>
        <v/>
      </c>
      <c r="L1204" s="11" t="str">
        <f>IF(I1204&lt;&gt;"",IF(SUMIF(Planes!BA:BA,'Control de pagos'!A1204,Planes!BC:BC)=0,"",SUMIF(Planes!BA:BA,'Control de pagos'!A1204,Planes!BC:BC)),"")</f>
        <v/>
      </c>
      <c r="N1204" s="66">
        <f t="shared" si="56"/>
        <v>0</v>
      </c>
    </row>
    <row r="1205" spans="1:14" ht="15" hidden="1" customHeight="1">
      <c r="A1205" s="11" t="str">
        <f t="shared" si="58"/>
        <v xml:space="preserve"> </v>
      </c>
      <c r="J1205" s="30" t="str">
        <f t="shared" si="57"/>
        <v/>
      </c>
      <c r="L1205" s="11" t="str">
        <f>IF(I1205&lt;&gt;"",IF(SUMIF(Planes!BA:BA,'Control de pagos'!A1205,Planes!BC:BC)=0,"",SUMIF(Planes!BA:BA,'Control de pagos'!A1205,Planes!BC:BC)),"")</f>
        <v/>
      </c>
      <c r="N1205" s="66">
        <f t="shared" si="56"/>
        <v>0</v>
      </c>
    </row>
    <row r="1206" spans="1:14" ht="15" hidden="1" customHeight="1">
      <c r="A1206" s="11" t="str">
        <f t="shared" si="58"/>
        <v xml:space="preserve"> </v>
      </c>
      <c r="J1206" s="30" t="str">
        <f t="shared" si="57"/>
        <v/>
      </c>
      <c r="L1206" s="11" t="str">
        <f>IF(I1206&lt;&gt;"",IF(SUMIF(Planes!BA:BA,'Control de pagos'!A1206,Planes!BC:BC)=0,"",SUMIF(Planes!BA:BA,'Control de pagos'!A1206,Planes!BC:BC)),"")</f>
        <v/>
      </c>
      <c r="N1206" s="66">
        <f t="shared" si="56"/>
        <v>0</v>
      </c>
    </row>
    <row r="1207" spans="1:14" ht="15" hidden="1" customHeight="1">
      <c r="A1207" s="11" t="str">
        <f t="shared" si="58"/>
        <v xml:space="preserve"> </v>
      </c>
      <c r="J1207" s="30" t="str">
        <f t="shared" si="57"/>
        <v/>
      </c>
      <c r="L1207" s="11" t="str">
        <f>IF(I1207&lt;&gt;"",IF(SUMIF(Planes!BA:BA,'Control de pagos'!A1207,Planes!BC:BC)=0,"",SUMIF(Planes!BA:BA,'Control de pagos'!A1207,Planes!BC:BC)),"")</f>
        <v/>
      </c>
      <c r="N1207" s="66">
        <f t="shared" si="56"/>
        <v>0</v>
      </c>
    </row>
    <row r="1208" spans="1:14" ht="15" hidden="1" customHeight="1">
      <c r="A1208" s="11" t="str">
        <f t="shared" si="58"/>
        <v xml:space="preserve"> </v>
      </c>
      <c r="J1208" s="30" t="str">
        <f t="shared" si="57"/>
        <v/>
      </c>
      <c r="L1208" s="11" t="str">
        <f>IF(I1208&lt;&gt;"",IF(SUMIF(Planes!BA:BA,'Control de pagos'!A1208,Planes!BC:BC)=0,"",SUMIF(Planes!BA:BA,'Control de pagos'!A1208,Planes!BC:BC)),"")</f>
        <v/>
      </c>
      <c r="N1208" s="66">
        <f t="shared" si="56"/>
        <v>0</v>
      </c>
    </row>
    <row r="1209" spans="1:14" ht="15" hidden="1" customHeight="1">
      <c r="A1209" s="11" t="str">
        <f t="shared" si="58"/>
        <v xml:space="preserve"> </v>
      </c>
      <c r="J1209" s="30" t="str">
        <f t="shared" si="57"/>
        <v/>
      </c>
      <c r="L1209" s="11" t="str">
        <f>IF(I1209&lt;&gt;"",IF(SUMIF(Planes!BA:BA,'Control de pagos'!A1209,Planes!BC:BC)=0,"",SUMIF(Planes!BA:BA,'Control de pagos'!A1209,Planes!BC:BC)),"")</f>
        <v/>
      </c>
      <c r="N1209" s="66">
        <f t="shared" si="56"/>
        <v>0</v>
      </c>
    </row>
    <row r="1210" spans="1:14" ht="15" hidden="1" customHeight="1">
      <c r="A1210" s="11" t="str">
        <f t="shared" si="58"/>
        <v xml:space="preserve"> </v>
      </c>
      <c r="J1210" s="30" t="str">
        <f t="shared" si="57"/>
        <v/>
      </c>
      <c r="L1210" s="11" t="str">
        <f>IF(I1210&lt;&gt;"",IF(SUMIF(Planes!BA:BA,'Control de pagos'!A1210,Planes!BC:BC)=0,"",SUMIF(Planes!BA:BA,'Control de pagos'!A1210,Planes!BC:BC)),"")</f>
        <v/>
      </c>
      <c r="N1210" s="66">
        <f t="shared" si="56"/>
        <v>0</v>
      </c>
    </row>
    <row r="1211" spans="1:14" ht="15" hidden="1" customHeight="1">
      <c r="A1211" s="11" t="str">
        <f t="shared" si="58"/>
        <v xml:space="preserve"> </v>
      </c>
      <c r="J1211" s="30" t="str">
        <f t="shared" si="57"/>
        <v/>
      </c>
      <c r="L1211" s="11" t="str">
        <f>IF(I1211&lt;&gt;"",IF(SUMIF(Planes!BA:BA,'Control de pagos'!A1211,Planes!BC:BC)=0,"",SUMIF(Planes!BA:BA,'Control de pagos'!A1211,Planes!BC:BC)),"")</f>
        <v/>
      </c>
      <c r="N1211" s="66">
        <f t="shared" si="56"/>
        <v>0</v>
      </c>
    </row>
    <row r="1212" spans="1:14" ht="15" hidden="1" customHeight="1">
      <c r="A1212" s="11" t="str">
        <f t="shared" si="58"/>
        <v xml:space="preserve"> </v>
      </c>
      <c r="J1212" s="30" t="str">
        <f t="shared" si="57"/>
        <v/>
      </c>
      <c r="L1212" s="11" t="str">
        <f>IF(I1212&lt;&gt;"",IF(SUMIF(Planes!BA:BA,'Control de pagos'!A1212,Planes!BC:BC)=0,"",SUMIF(Planes!BA:BA,'Control de pagos'!A1212,Planes!BC:BC)),"")</f>
        <v/>
      </c>
      <c r="N1212" s="66">
        <f t="shared" si="56"/>
        <v>0</v>
      </c>
    </row>
    <row r="1213" spans="1:14" ht="15" hidden="1" customHeight="1">
      <c r="A1213" s="11" t="str">
        <f t="shared" si="58"/>
        <v xml:space="preserve"> </v>
      </c>
      <c r="J1213" s="30" t="str">
        <f t="shared" si="57"/>
        <v/>
      </c>
      <c r="L1213" s="11" t="str">
        <f>IF(I1213&lt;&gt;"",IF(SUMIF(Planes!BA:BA,'Control de pagos'!A1213,Planes!BC:BC)=0,"",SUMIF(Planes!BA:BA,'Control de pagos'!A1213,Planes!BC:BC)),"")</f>
        <v/>
      </c>
      <c r="N1213" s="66">
        <f t="shared" si="56"/>
        <v>0</v>
      </c>
    </row>
    <row r="1214" spans="1:14" ht="15" hidden="1" customHeight="1">
      <c r="A1214" s="11" t="str">
        <f t="shared" si="58"/>
        <v xml:space="preserve"> </v>
      </c>
      <c r="J1214" s="30" t="str">
        <f t="shared" si="57"/>
        <v/>
      </c>
      <c r="L1214" s="11" t="str">
        <f>IF(I1214&lt;&gt;"",IF(SUMIF(Planes!BA:BA,'Control de pagos'!A1214,Planes!BC:BC)=0,"",SUMIF(Planes!BA:BA,'Control de pagos'!A1214,Planes!BC:BC)),"")</f>
        <v/>
      </c>
      <c r="N1214" s="66">
        <f t="shared" si="56"/>
        <v>0</v>
      </c>
    </row>
    <row r="1215" spans="1:14" ht="15" hidden="1" customHeight="1">
      <c r="A1215" s="11" t="str">
        <f t="shared" si="58"/>
        <v xml:space="preserve"> </v>
      </c>
      <c r="J1215" s="30" t="str">
        <f t="shared" si="57"/>
        <v/>
      </c>
      <c r="L1215" s="11" t="str">
        <f>IF(I1215&lt;&gt;"",IF(SUMIF(Planes!BA:BA,'Control de pagos'!A1215,Planes!BC:BC)=0,"",SUMIF(Planes!BA:BA,'Control de pagos'!A1215,Planes!BC:BC)),"")</f>
        <v/>
      </c>
      <c r="N1215" s="66">
        <f t="shared" si="56"/>
        <v>0</v>
      </c>
    </row>
    <row r="1216" spans="1:14" ht="15" hidden="1" customHeight="1">
      <c r="A1216" s="11" t="str">
        <f t="shared" si="58"/>
        <v xml:space="preserve"> </v>
      </c>
      <c r="J1216" s="30" t="str">
        <f t="shared" si="57"/>
        <v/>
      </c>
      <c r="L1216" s="11" t="str">
        <f>IF(I1216&lt;&gt;"",IF(SUMIF(Planes!BA:BA,'Control de pagos'!A1216,Planes!BC:BC)=0,"",SUMIF(Planes!BA:BA,'Control de pagos'!A1216,Planes!BC:BC)),"")</f>
        <v/>
      </c>
      <c r="N1216" s="66">
        <f t="shared" si="56"/>
        <v>0</v>
      </c>
    </row>
    <row r="1217" spans="1:14" ht="15" hidden="1" customHeight="1">
      <c r="A1217" s="11" t="str">
        <f t="shared" si="58"/>
        <v xml:space="preserve"> </v>
      </c>
      <c r="J1217" s="30" t="str">
        <f t="shared" si="57"/>
        <v/>
      </c>
      <c r="L1217" s="11" t="str">
        <f>IF(I1217&lt;&gt;"",IF(SUMIF(Planes!BA:BA,'Control de pagos'!A1217,Planes!BC:BC)=0,"",SUMIF(Planes!BA:BA,'Control de pagos'!A1217,Planes!BC:BC)),"")</f>
        <v/>
      </c>
      <c r="N1217" s="66">
        <f t="shared" si="56"/>
        <v>0</v>
      </c>
    </row>
    <row r="1218" spans="1:14" ht="15" hidden="1" customHeight="1">
      <c r="A1218" s="11" t="str">
        <f t="shared" si="58"/>
        <v xml:space="preserve"> </v>
      </c>
      <c r="J1218" s="30" t="str">
        <f t="shared" si="57"/>
        <v/>
      </c>
      <c r="L1218" s="11" t="str">
        <f>IF(I1218&lt;&gt;"",IF(SUMIF(Planes!BA:BA,'Control de pagos'!A1218,Planes!BC:BC)=0,"",SUMIF(Planes!BA:BA,'Control de pagos'!A1218,Planes!BC:BC)),"")</f>
        <v/>
      </c>
      <c r="N1218" s="66">
        <f t="shared" si="56"/>
        <v>0</v>
      </c>
    </row>
    <row r="1219" spans="1:14" ht="15" hidden="1" customHeight="1">
      <c r="A1219" s="11" t="str">
        <f t="shared" si="58"/>
        <v xml:space="preserve"> </v>
      </c>
      <c r="J1219" s="30" t="str">
        <f t="shared" si="57"/>
        <v/>
      </c>
      <c r="L1219" s="11" t="str">
        <f>IF(I1219&lt;&gt;"",IF(SUMIF(Planes!BA:BA,'Control de pagos'!A1219,Planes!BC:BC)=0,"",SUMIF(Planes!BA:BA,'Control de pagos'!A1219,Planes!BC:BC)),"")</f>
        <v/>
      </c>
      <c r="N1219" s="66">
        <f t="shared" si="56"/>
        <v>0</v>
      </c>
    </row>
    <row r="1220" spans="1:14" ht="15" hidden="1" customHeight="1">
      <c r="A1220" s="11" t="str">
        <f t="shared" si="58"/>
        <v xml:space="preserve"> </v>
      </c>
      <c r="J1220" s="30" t="str">
        <f t="shared" si="57"/>
        <v/>
      </c>
      <c r="L1220" s="11" t="str">
        <f>IF(I1220&lt;&gt;"",IF(SUMIF(Planes!BA:BA,'Control de pagos'!A1220,Planes!BC:BC)=0,"",SUMIF(Planes!BA:BA,'Control de pagos'!A1220,Planes!BC:BC)),"")</f>
        <v/>
      </c>
      <c r="N1220" s="66">
        <f t="shared" ref="N1220:N1283" si="59">IF(D1220=0,D1219,D1220)</f>
        <v>0</v>
      </c>
    </row>
    <row r="1221" spans="1:14" ht="15" hidden="1" customHeight="1">
      <c r="A1221" s="11" t="str">
        <f t="shared" si="58"/>
        <v xml:space="preserve"> </v>
      </c>
      <c r="J1221" s="30" t="str">
        <f t="shared" si="57"/>
        <v/>
      </c>
      <c r="L1221" s="11" t="str">
        <f>IF(I1221&lt;&gt;"",IF(SUMIF(Planes!BA:BA,'Control de pagos'!A1221,Planes!BC:BC)=0,"",SUMIF(Planes!BA:BA,'Control de pagos'!A1221,Planes!BC:BC)),"")</f>
        <v/>
      </c>
      <c r="N1221" s="66">
        <f t="shared" si="59"/>
        <v>0</v>
      </c>
    </row>
    <row r="1222" spans="1:14" ht="15" hidden="1" customHeight="1">
      <c r="A1222" s="11" t="str">
        <f t="shared" si="58"/>
        <v xml:space="preserve"> </v>
      </c>
      <c r="J1222" s="30" t="str">
        <f t="shared" si="57"/>
        <v/>
      </c>
      <c r="L1222" s="11" t="str">
        <f>IF(I1222&lt;&gt;"",IF(SUMIF(Planes!BA:BA,'Control de pagos'!A1222,Planes!BC:BC)=0,"",SUMIF(Planes!BA:BA,'Control de pagos'!A1222,Planes!BC:BC)),"")</f>
        <v/>
      </c>
      <c r="N1222" s="66">
        <f t="shared" si="59"/>
        <v>0</v>
      </c>
    </row>
    <row r="1223" spans="1:14" ht="15" hidden="1" customHeight="1">
      <c r="A1223" s="11" t="str">
        <f t="shared" si="58"/>
        <v xml:space="preserve"> </v>
      </c>
      <c r="J1223" s="30" t="str">
        <f t="shared" si="57"/>
        <v/>
      </c>
      <c r="L1223" s="11" t="str">
        <f>IF(I1223&lt;&gt;"",IF(SUMIF(Planes!BA:BA,'Control de pagos'!A1223,Planes!BC:BC)=0,"",SUMIF(Planes!BA:BA,'Control de pagos'!A1223,Planes!BC:BC)),"")</f>
        <v/>
      </c>
      <c r="N1223" s="66">
        <f t="shared" si="59"/>
        <v>0</v>
      </c>
    </row>
    <row r="1224" spans="1:14" ht="15" hidden="1" customHeight="1">
      <c r="A1224" s="11" t="str">
        <f t="shared" si="58"/>
        <v xml:space="preserve"> </v>
      </c>
      <c r="J1224" s="30" t="str">
        <f t="shared" si="57"/>
        <v/>
      </c>
      <c r="L1224" s="11" t="str">
        <f>IF(I1224&lt;&gt;"",IF(SUMIF(Planes!BA:BA,'Control de pagos'!A1224,Planes!BC:BC)=0,"",SUMIF(Planes!BA:BA,'Control de pagos'!A1224,Planes!BC:BC)),"")</f>
        <v/>
      </c>
      <c r="N1224" s="66">
        <f t="shared" si="59"/>
        <v>0</v>
      </c>
    </row>
    <row r="1225" spans="1:14" ht="15" hidden="1" customHeight="1">
      <c r="A1225" s="11" t="str">
        <f t="shared" si="58"/>
        <v xml:space="preserve"> </v>
      </c>
      <c r="J1225" s="30" t="str">
        <f t="shared" si="57"/>
        <v/>
      </c>
      <c r="L1225" s="11" t="str">
        <f>IF(I1225&lt;&gt;"",IF(SUMIF(Planes!BA:BA,'Control de pagos'!A1225,Planes!BC:BC)=0,"",SUMIF(Planes!BA:BA,'Control de pagos'!A1225,Planes!BC:BC)),"")</f>
        <v/>
      </c>
      <c r="N1225" s="66">
        <f t="shared" si="59"/>
        <v>0</v>
      </c>
    </row>
    <row r="1226" spans="1:14" ht="15" hidden="1" customHeight="1">
      <c r="A1226" s="11" t="str">
        <f t="shared" si="58"/>
        <v xml:space="preserve"> </v>
      </c>
      <c r="J1226" s="30" t="str">
        <f t="shared" si="57"/>
        <v/>
      </c>
      <c r="L1226" s="11" t="str">
        <f>IF(I1226&lt;&gt;"",IF(SUMIF(Planes!BA:BA,'Control de pagos'!A1226,Planes!BC:BC)=0,"",SUMIF(Planes!BA:BA,'Control de pagos'!A1226,Planes!BC:BC)),"")</f>
        <v/>
      </c>
      <c r="N1226" s="66">
        <f t="shared" si="59"/>
        <v>0</v>
      </c>
    </row>
    <row r="1227" spans="1:14" ht="15" hidden="1" customHeight="1">
      <c r="A1227" s="11" t="str">
        <f t="shared" si="58"/>
        <v xml:space="preserve"> </v>
      </c>
      <c r="J1227" s="30" t="str">
        <f t="shared" si="57"/>
        <v/>
      </c>
      <c r="L1227" s="11" t="str">
        <f>IF(I1227&lt;&gt;"",IF(SUMIF(Planes!BA:BA,'Control de pagos'!A1227,Planes!BC:BC)=0,"",SUMIF(Planes!BA:BA,'Control de pagos'!A1227,Planes!BC:BC)),"")</f>
        <v/>
      </c>
      <c r="N1227" s="66">
        <f t="shared" si="59"/>
        <v>0</v>
      </c>
    </row>
    <row r="1228" spans="1:14" ht="15" hidden="1" customHeight="1">
      <c r="A1228" s="11" t="str">
        <f t="shared" si="58"/>
        <v xml:space="preserve"> </v>
      </c>
      <c r="J1228" s="30" t="str">
        <f t="shared" si="57"/>
        <v/>
      </c>
      <c r="L1228" s="11" t="str">
        <f>IF(I1228&lt;&gt;"",IF(SUMIF(Planes!BA:BA,'Control de pagos'!A1228,Planes!BC:BC)=0,"",SUMIF(Planes!BA:BA,'Control de pagos'!A1228,Planes!BC:BC)),"")</f>
        <v/>
      </c>
      <c r="N1228" s="66">
        <f t="shared" si="59"/>
        <v>0</v>
      </c>
    </row>
    <row r="1229" spans="1:14" ht="15" hidden="1" customHeight="1">
      <c r="A1229" s="11" t="str">
        <f t="shared" si="58"/>
        <v xml:space="preserve"> </v>
      </c>
      <c r="J1229" s="30" t="str">
        <f t="shared" si="57"/>
        <v/>
      </c>
      <c r="L1229" s="11" t="str">
        <f>IF(I1229&lt;&gt;"",IF(SUMIF(Planes!BA:BA,'Control de pagos'!A1229,Planes!BC:BC)=0,"",SUMIF(Planes!BA:BA,'Control de pagos'!A1229,Planes!BC:BC)),"")</f>
        <v/>
      </c>
      <c r="N1229" s="66">
        <f t="shared" si="59"/>
        <v>0</v>
      </c>
    </row>
    <row r="1230" spans="1:14" ht="15" hidden="1" customHeight="1">
      <c r="A1230" s="11" t="str">
        <f t="shared" si="58"/>
        <v xml:space="preserve"> </v>
      </c>
      <c r="J1230" s="30" t="str">
        <f t="shared" si="57"/>
        <v/>
      </c>
      <c r="L1230" s="11" t="str">
        <f>IF(I1230&lt;&gt;"",IF(SUMIF(Planes!BA:BA,'Control de pagos'!A1230,Planes!BC:BC)=0,"",SUMIF(Planes!BA:BA,'Control de pagos'!A1230,Planes!BC:BC)),"")</f>
        <v/>
      </c>
      <c r="N1230" s="66">
        <f t="shared" si="59"/>
        <v>0</v>
      </c>
    </row>
    <row r="1231" spans="1:14" ht="15" hidden="1" customHeight="1">
      <c r="A1231" s="11" t="str">
        <f t="shared" si="58"/>
        <v xml:space="preserve"> </v>
      </c>
      <c r="J1231" s="30" t="str">
        <f t="shared" si="57"/>
        <v/>
      </c>
      <c r="L1231" s="11" t="str">
        <f>IF(I1231&lt;&gt;"",IF(SUMIF(Planes!BA:BA,'Control de pagos'!A1231,Planes!BC:BC)=0,"",SUMIF(Planes!BA:BA,'Control de pagos'!A1231,Planes!BC:BC)),"")</f>
        <v/>
      </c>
      <c r="N1231" s="66">
        <f t="shared" si="59"/>
        <v>0</v>
      </c>
    </row>
    <row r="1232" spans="1:14" ht="15" hidden="1" customHeight="1">
      <c r="A1232" s="11" t="str">
        <f t="shared" si="58"/>
        <v xml:space="preserve"> </v>
      </c>
      <c r="J1232" s="30" t="str">
        <f t="shared" si="57"/>
        <v/>
      </c>
      <c r="L1232" s="11" t="str">
        <f>IF(I1232&lt;&gt;"",IF(SUMIF(Planes!BA:BA,'Control de pagos'!A1232,Planes!BC:BC)=0,"",SUMIF(Planes!BA:BA,'Control de pagos'!A1232,Planes!BC:BC)),"")</f>
        <v/>
      </c>
      <c r="N1232" s="66">
        <f t="shared" si="59"/>
        <v>0</v>
      </c>
    </row>
    <row r="1233" spans="1:14" ht="15" hidden="1" customHeight="1">
      <c r="A1233" s="11" t="str">
        <f t="shared" si="58"/>
        <v xml:space="preserve"> </v>
      </c>
      <c r="J1233" s="30" t="str">
        <f t="shared" ref="J1233:J1296" si="60">IF(I1233&lt;&gt;"",I1233-DAY(I1233)+1,IF(A1232=A1233,IF(I1232&lt;&gt;"","-",""),IF(A1233=A1234,IF(I1234&lt;&gt;"","-",""),"")))</f>
        <v/>
      </c>
      <c r="L1233" s="11" t="str">
        <f>IF(I1233&lt;&gt;"",IF(SUMIF(Planes!BA:BA,'Control de pagos'!A1233,Planes!BC:BC)=0,"",SUMIF(Planes!BA:BA,'Control de pagos'!A1233,Planes!BC:BC)),"")</f>
        <v/>
      </c>
      <c r="N1233" s="66">
        <f t="shared" si="59"/>
        <v>0</v>
      </c>
    </row>
    <row r="1234" spans="1:14" ht="15" hidden="1" customHeight="1">
      <c r="A1234" s="11" t="str">
        <f t="shared" si="58"/>
        <v xml:space="preserve"> </v>
      </c>
      <c r="J1234" s="30" t="str">
        <f t="shared" si="60"/>
        <v/>
      </c>
      <c r="L1234" s="11" t="str">
        <f>IF(I1234&lt;&gt;"",IF(SUMIF(Planes!BA:BA,'Control de pagos'!A1234,Planes!BC:BC)=0,"",SUMIF(Planes!BA:BA,'Control de pagos'!A1234,Planes!BC:BC)),"")</f>
        <v/>
      </c>
      <c r="N1234" s="66">
        <f t="shared" si="59"/>
        <v>0</v>
      </c>
    </row>
    <row r="1235" spans="1:14" ht="15" hidden="1" customHeight="1">
      <c r="A1235" s="11" t="str">
        <f t="shared" si="58"/>
        <v xml:space="preserve"> </v>
      </c>
      <c r="J1235" s="30" t="str">
        <f t="shared" si="60"/>
        <v/>
      </c>
      <c r="L1235" s="11" t="str">
        <f>IF(I1235&lt;&gt;"",IF(SUMIF(Planes!BA:BA,'Control de pagos'!A1235,Planes!BC:BC)=0,"",SUMIF(Planes!BA:BA,'Control de pagos'!A1235,Planes!BC:BC)),"")</f>
        <v/>
      </c>
      <c r="N1235" s="66">
        <f t="shared" si="59"/>
        <v>0</v>
      </c>
    </row>
    <row r="1236" spans="1:14" ht="15" hidden="1" customHeight="1">
      <c r="A1236" s="11" t="str">
        <f t="shared" si="58"/>
        <v xml:space="preserve"> </v>
      </c>
      <c r="J1236" s="30" t="str">
        <f t="shared" si="60"/>
        <v/>
      </c>
      <c r="L1236" s="11" t="str">
        <f>IF(I1236&lt;&gt;"",IF(SUMIF(Planes!BA:BA,'Control de pagos'!A1236,Planes!BC:BC)=0,"",SUMIF(Planes!BA:BA,'Control de pagos'!A1236,Planes!BC:BC)),"")</f>
        <v/>
      </c>
      <c r="N1236" s="66">
        <f t="shared" si="59"/>
        <v>0</v>
      </c>
    </row>
    <row r="1237" spans="1:14" ht="15" hidden="1" customHeight="1">
      <c r="A1237" s="11" t="str">
        <f t="shared" si="58"/>
        <v xml:space="preserve"> </v>
      </c>
      <c r="J1237" s="30" t="str">
        <f t="shared" si="60"/>
        <v/>
      </c>
      <c r="L1237" s="11" t="str">
        <f>IF(I1237&lt;&gt;"",IF(SUMIF(Planes!BA:BA,'Control de pagos'!A1237,Planes!BC:BC)=0,"",SUMIF(Planes!BA:BA,'Control de pagos'!A1237,Planes!BC:BC)),"")</f>
        <v/>
      </c>
      <c r="N1237" s="66">
        <f t="shared" si="59"/>
        <v>0</v>
      </c>
    </row>
    <row r="1238" spans="1:14" ht="15" hidden="1" customHeight="1">
      <c r="A1238" s="11" t="str">
        <f t="shared" si="58"/>
        <v xml:space="preserve"> </v>
      </c>
      <c r="J1238" s="30" t="str">
        <f t="shared" si="60"/>
        <v/>
      </c>
      <c r="L1238" s="11" t="str">
        <f>IF(I1238&lt;&gt;"",IF(SUMIF(Planes!BA:BA,'Control de pagos'!A1238,Planes!BC:BC)=0,"",SUMIF(Planes!BA:BA,'Control de pagos'!A1238,Planes!BC:BC)),"")</f>
        <v/>
      </c>
      <c r="N1238" s="66">
        <f t="shared" si="59"/>
        <v>0</v>
      </c>
    </row>
    <row r="1239" spans="1:14" ht="15" hidden="1" customHeight="1">
      <c r="A1239" s="11" t="str">
        <f t="shared" si="58"/>
        <v xml:space="preserve"> </v>
      </c>
      <c r="J1239" s="30" t="str">
        <f t="shared" si="60"/>
        <v/>
      </c>
      <c r="L1239" s="11" t="str">
        <f>IF(I1239&lt;&gt;"",IF(SUMIF(Planes!BA:BA,'Control de pagos'!A1239,Planes!BC:BC)=0,"",SUMIF(Planes!BA:BA,'Control de pagos'!A1239,Planes!BC:BC)),"")</f>
        <v/>
      </c>
      <c r="N1239" s="66">
        <f t="shared" si="59"/>
        <v>0</v>
      </c>
    </row>
    <row r="1240" spans="1:14" ht="15" hidden="1" customHeight="1">
      <c r="A1240" s="11" t="str">
        <f t="shared" si="58"/>
        <v xml:space="preserve"> </v>
      </c>
      <c r="J1240" s="30" t="str">
        <f t="shared" si="60"/>
        <v/>
      </c>
      <c r="L1240" s="11" t="str">
        <f>IF(I1240&lt;&gt;"",IF(SUMIF(Planes!BA:BA,'Control de pagos'!A1240,Planes!BC:BC)=0,"",SUMIF(Planes!BA:BA,'Control de pagos'!A1240,Planes!BC:BC)),"")</f>
        <v/>
      </c>
      <c r="N1240" s="66">
        <f t="shared" si="59"/>
        <v>0</v>
      </c>
    </row>
    <row r="1241" spans="1:14" ht="15" hidden="1" customHeight="1">
      <c r="A1241" s="11" t="str">
        <f t="shared" si="58"/>
        <v xml:space="preserve"> </v>
      </c>
      <c r="J1241" s="30" t="str">
        <f t="shared" si="60"/>
        <v/>
      </c>
      <c r="L1241" s="11" t="str">
        <f>IF(I1241&lt;&gt;"",IF(SUMIF(Planes!BA:BA,'Control de pagos'!A1241,Planes!BC:BC)=0,"",SUMIF(Planes!BA:BA,'Control de pagos'!A1241,Planes!BC:BC)),"")</f>
        <v/>
      </c>
      <c r="N1241" s="66">
        <f t="shared" si="59"/>
        <v>0</v>
      </c>
    </row>
    <row r="1242" spans="1:14" ht="15" hidden="1" customHeight="1">
      <c r="A1242" s="11" t="str">
        <f t="shared" si="58"/>
        <v xml:space="preserve"> </v>
      </c>
      <c r="J1242" s="30" t="str">
        <f t="shared" si="60"/>
        <v/>
      </c>
      <c r="L1242" s="11" t="str">
        <f>IF(I1242&lt;&gt;"",IF(SUMIF(Planes!BA:BA,'Control de pagos'!A1242,Planes!BC:BC)=0,"",SUMIF(Planes!BA:BA,'Control de pagos'!A1242,Planes!BC:BC)),"")</f>
        <v/>
      </c>
      <c r="N1242" s="66">
        <f t="shared" si="59"/>
        <v>0</v>
      </c>
    </row>
    <row r="1243" spans="1:14" ht="15" hidden="1" customHeight="1">
      <c r="A1243" s="11" t="str">
        <f t="shared" si="58"/>
        <v xml:space="preserve"> </v>
      </c>
      <c r="J1243" s="30" t="str">
        <f t="shared" si="60"/>
        <v/>
      </c>
      <c r="L1243" s="11" t="str">
        <f>IF(I1243&lt;&gt;"",IF(SUMIF(Planes!BA:BA,'Control de pagos'!A1243,Planes!BC:BC)=0,"",SUMIF(Planes!BA:BA,'Control de pagos'!A1243,Planes!BC:BC)),"")</f>
        <v/>
      </c>
      <c r="N1243" s="66">
        <f t="shared" si="59"/>
        <v>0</v>
      </c>
    </row>
    <row r="1244" spans="1:14" ht="15" hidden="1" customHeight="1">
      <c r="A1244" s="11" t="str">
        <f t="shared" si="58"/>
        <v xml:space="preserve"> </v>
      </c>
      <c r="J1244" s="30" t="str">
        <f t="shared" si="60"/>
        <v/>
      </c>
      <c r="L1244" s="11" t="str">
        <f>IF(I1244&lt;&gt;"",IF(SUMIF(Planes!BA:BA,'Control de pagos'!A1244,Planes!BC:BC)=0,"",SUMIF(Planes!BA:BA,'Control de pagos'!A1244,Planes!BC:BC)),"")</f>
        <v/>
      </c>
      <c r="N1244" s="66">
        <f t="shared" si="59"/>
        <v>0</v>
      </c>
    </row>
    <row r="1245" spans="1:14" ht="15" hidden="1" customHeight="1">
      <c r="A1245" s="11" t="str">
        <f t="shared" si="58"/>
        <v xml:space="preserve"> </v>
      </c>
      <c r="J1245" s="30" t="str">
        <f t="shared" si="60"/>
        <v/>
      </c>
      <c r="L1245" s="11" t="str">
        <f>IF(I1245&lt;&gt;"",IF(SUMIF(Planes!BA:BA,'Control de pagos'!A1245,Planes!BC:BC)=0,"",SUMIF(Planes!BA:BA,'Control de pagos'!A1245,Planes!BC:BC)),"")</f>
        <v/>
      </c>
      <c r="N1245" s="66">
        <f t="shared" si="59"/>
        <v>0</v>
      </c>
    </row>
    <row r="1246" spans="1:14" ht="15" hidden="1" customHeight="1">
      <c r="A1246" s="11" t="str">
        <f t="shared" si="58"/>
        <v xml:space="preserve"> </v>
      </c>
      <c r="J1246" s="30" t="str">
        <f t="shared" si="60"/>
        <v/>
      </c>
      <c r="L1246" s="11" t="str">
        <f>IF(I1246&lt;&gt;"",IF(SUMIF(Planes!BA:BA,'Control de pagos'!A1246,Planes!BC:BC)=0,"",SUMIF(Planes!BA:BA,'Control de pagos'!A1246,Planes!BC:BC)),"")</f>
        <v/>
      </c>
      <c r="N1246" s="66">
        <f t="shared" si="59"/>
        <v>0</v>
      </c>
    </row>
    <row r="1247" spans="1:14" ht="15" hidden="1" customHeight="1">
      <c r="A1247" s="11" t="str">
        <f t="shared" si="58"/>
        <v xml:space="preserve"> </v>
      </c>
      <c r="J1247" s="30" t="str">
        <f t="shared" si="60"/>
        <v/>
      </c>
      <c r="L1247" s="11" t="str">
        <f>IF(I1247&lt;&gt;"",IF(SUMIF(Planes!BA:BA,'Control de pagos'!A1247,Planes!BC:BC)=0,"",SUMIF(Planes!BA:BA,'Control de pagos'!A1247,Planes!BC:BC)),"")</f>
        <v/>
      </c>
      <c r="N1247" s="66">
        <f t="shared" si="59"/>
        <v>0</v>
      </c>
    </row>
    <row r="1248" spans="1:14" ht="15" hidden="1" customHeight="1">
      <c r="A1248" s="11" t="str">
        <f t="shared" si="58"/>
        <v xml:space="preserve"> </v>
      </c>
      <c r="J1248" s="30" t="str">
        <f t="shared" si="60"/>
        <v/>
      </c>
      <c r="L1248" s="11" t="str">
        <f>IF(I1248&lt;&gt;"",IF(SUMIF(Planes!BA:BA,'Control de pagos'!A1248,Planes!BC:BC)=0,"",SUMIF(Planes!BA:BA,'Control de pagos'!A1248,Planes!BC:BC)),"")</f>
        <v/>
      </c>
      <c r="N1248" s="66">
        <f t="shared" si="59"/>
        <v>0</v>
      </c>
    </row>
    <row r="1249" spans="1:14" ht="15" hidden="1" customHeight="1">
      <c r="A1249" s="11" t="str">
        <f t="shared" si="58"/>
        <v xml:space="preserve"> 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6">
        <f t="shared" si="59"/>
        <v>0</v>
      </c>
    </row>
    <row r="1250" spans="1:14" ht="15" hidden="1" customHeight="1">
      <c r="A1250" s="11" t="str">
        <f t="shared" si="58"/>
        <v xml:space="preserve"> </v>
      </c>
      <c r="J1250" s="30" t="str">
        <f t="shared" si="60"/>
        <v/>
      </c>
      <c r="L1250" s="11" t="str">
        <f>IF(I1250&lt;&gt;"",IF(SUMIF(Planes!BA:BA,'Control de pagos'!A1250,Planes!BC:BC)=0,"",SUMIF(Planes!BA:BA,'Control de pagos'!A1250,Planes!BC:BC)),"")</f>
        <v/>
      </c>
      <c r="N1250" s="66">
        <f t="shared" si="59"/>
        <v>0</v>
      </c>
    </row>
    <row r="1251" spans="1:14" ht="15" hidden="1" customHeight="1">
      <c r="A1251" s="11" t="str">
        <f t="shared" si="58"/>
        <v xml:space="preserve"> </v>
      </c>
      <c r="J1251" s="30" t="str">
        <f t="shared" si="60"/>
        <v/>
      </c>
      <c r="L1251" s="11" t="str">
        <f>IF(I1251&lt;&gt;"",IF(SUMIF(Planes!BA:BA,'Control de pagos'!A1251,Planes!BC:BC)=0,"",SUMIF(Planes!BA:BA,'Control de pagos'!A1251,Planes!BC:BC)),"")</f>
        <v/>
      </c>
      <c r="N1251" s="66">
        <f t="shared" si="59"/>
        <v>0</v>
      </c>
    </row>
    <row r="1252" spans="1:14" ht="15" hidden="1" customHeight="1">
      <c r="A1252" s="11" t="str">
        <f t="shared" si="58"/>
        <v xml:space="preserve"> </v>
      </c>
      <c r="J1252" s="30" t="str">
        <f t="shared" si="60"/>
        <v/>
      </c>
      <c r="L1252" s="11" t="str">
        <f>IF(I1252&lt;&gt;"",IF(SUMIF(Planes!BA:BA,'Control de pagos'!A1252,Planes!BC:BC)=0,"",SUMIF(Planes!BA:BA,'Control de pagos'!A1252,Planes!BC:BC)),"")</f>
        <v/>
      </c>
      <c r="N1252" s="66">
        <f t="shared" si="59"/>
        <v>0</v>
      </c>
    </row>
    <row r="1253" spans="1:14" ht="15" hidden="1" customHeight="1">
      <c r="A1253" s="11" t="str">
        <f t="shared" si="58"/>
        <v xml:space="preserve"> </v>
      </c>
      <c r="J1253" s="30" t="str">
        <f t="shared" si="60"/>
        <v/>
      </c>
      <c r="L1253" s="11" t="str">
        <f>IF(I1253&lt;&gt;"",IF(SUMIF(Planes!BA:BA,'Control de pagos'!A1253,Planes!BC:BC)=0,"",SUMIF(Planes!BA:BA,'Control de pagos'!A1253,Planes!BC:BC)),"")</f>
        <v/>
      </c>
      <c r="N1253" s="66">
        <f t="shared" si="59"/>
        <v>0</v>
      </c>
    </row>
    <row r="1254" spans="1:14" ht="15" hidden="1" customHeight="1">
      <c r="A1254" s="11" t="str">
        <f t="shared" si="58"/>
        <v xml:space="preserve"> </v>
      </c>
      <c r="J1254" s="30" t="str">
        <f t="shared" si="60"/>
        <v/>
      </c>
      <c r="L1254" s="11" t="str">
        <f>IF(I1254&lt;&gt;"",IF(SUMIF(Planes!BA:BA,'Control de pagos'!A1254,Planes!BC:BC)=0,"",SUMIF(Planes!BA:BA,'Control de pagos'!A1254,Planes!BC:BC)),"")</f>
        <v/>
      </c>
      <c r="N1254" s="66">
        <f t="shared" si="59"/>
        <v>0</v>
      </c>
    </row>
    <row r="1255" spans="1:14" ht="15" hidden="1" customHeight="1">
      <c r="A1255" s="11" t="str">
        <f t="shared" si="58"/>
        <v xml:space="preserve"> </v>
      </c>
      <c r="J1255" s="30" t="str">
        <f t="shared" si="60"/>
        <v/>
      </c>
      <c r="L1255" s="11" t="str">
        <f>IF(I1255&lt;&gt;"",IF(SUMIF(Planes!BA:BA,'Control de pagos'!A1255,Planes!BC:BC)=0,"",SUMIF(Planes!BA:BA,'Control de pagos'!A1255,Planes!BC:BC)),"")</f>
        <v/>
      </c>
      <c r="N1255" s="66">
        <f t="shared" si="59"/>
        <v>0</v>
      </c>
    </row>
    <row r="1256" spans="1:14" ht="15" hidden="1" customHeight="1">
      <c r="A1256" s="11" t="str">
        <f t="shared" si="58"/>
        <v xml:space="preserve"> </v>
      </c>
      <c r="J1256" s="30" t="str">
        <f t="shared" si="60"/>
        <v/>
      </c>
      <c r="L1256" s="11" t="str">
        <f>IF(I1256&lt;&gt;"",IF(SUMIF(Planes!BA:BA,'Control de pagos'!A1256,Planes!BC:BC)=0,"",SUMIF(Planes!BA:BA,'Control de pagos'!A1256,Planes!BC:BC)),"")</f>
        <v/>
      </c>
      <c r="N1256" s="66">
        <f t="shared" si="59"/>
        <v>0</v>
      </c>
    </row>
    <row r="1257" spans="1:14" ht="15" hidden="1" customHeight="1">
      <c r="A1257" s="11" t="str">
        <f t="shared" si="58"/>
        <v xml:space="preserve"> </v>
      </c>
      <c r="J1257" s="30" t="str">
        <f t="shared" si="60"/>
        <v/>
      </c>
      <c r="L1257" s="11" t="str">
        <f>IF(I1257&lt;&gt;"",IF(SUMIF(Planes!BA:BA,'Control de pagos'!A1257,Planes!BC:BC)=0,"",SUMIF(Planes!BA:BA,'Control de pagos'!A1257,Planes!BC:BC)),"")</f>
        <v/>
      </c>
      <c r="N1257" s="66">
        <f t="shared" si="59"/>
        <v>0</v>
      </c>
    </row>
    <row r="1258" spans="1:14" ht="15" hidden="1" customHeight="1">
      <c r="A1258" s="11" t="str">
        <f t="shared" ref="A1258:A1321" si="61">B1258&amp;" "&amp;IF(C1258="",C1257,C1258)</f>
        <v xml:space="preserve"> </v>
      </c>
      <c r="J1258" s="30" t="str">
        <f t="shared" si="60"/>
        <v/>
      </c>
      <c r="L1258" s="11" t="str">
        <f>IF(I1258&lt;&gt;"",IF(SUMIF(Planes!BA:BA,'Control de pagos'!A1258,Planes!BC:BC)=0,"",SUMIF(Planes!BA:BA,'Control de pagos'!A1258,Planes!BC:BC)),"")</f>
        <v/>
      </c>
      <c r="N1258" s="66">
        <f t="shared" si="59"/>
        <v>0</v>
      </c>
    </row>
    <row r="1259" spans="1:14" ht="15" hidden="1" customHeight="1">
      <c r="A1259" s="11" t="str">
        <f t="shared" si="61"/>
        <v xml:space="preserve"> </v>
      </c>
      <c r="J1259" s="30" t="str">
        <f t="shared" si="60"/>
        <v/>
      </c>
      <c r="L1259" s="11" t="str">
        <f>IF(I1259&lt;&gt;"",IF(SUMIF(Planes!BA:BA,'Control de pagos'!A1259,Planes!BC:BC)=0,"",SUMIF(Planes!BA:BA,'Control de pagos'!A1259,Planes!BC:BC)),"")</f>
        <v/>
      </c>
      <c r="N1259" s="66">
        <f t="shared" si="59"/>
        <v>0</v>
      </c>
    </row>
    <row r="1260" spans="1:14" ht="15" hidden="1" customHeight="1">
      <c r="A1260" s="11" t="str">
        <f t="shared" si="61"/>
        <v xml:space="preserve"> </v>
      </c>
      <c r="J1260" s="30" t="str">
        <f t="shared" si="60"/>
        <v/>
      </c>
      <c r="L1260" s="11" t="str">
        <f>IF(I1260&lt;&gt;"",IF(SUMIF(Planes!BA:BA,'Control de pagos'!A1260,Planes!BC:BC)=0,"",SUMIF(Planes!BA:BA,'Control de pagos'!A1260,Planes!BC:BC)),"")</f>
        <v/>
      </c>
      <c r="N1260" s="66">
        <f t="shared" si="59"/>
        <v>0</v>
      </c>
    </row>
    <row r="1261" spans="1:14" ht="15" hidden="1" customHeight="1">
      <c r="A1261" s="11" t="str">
        <f t="shared" si="61"/>
        <v xml:space="preserve"> </v>
      </c>
      <c r="J1261" s="30" t="str">
        <f t="shared" si="60"/>
        <v/>
      </c>
      <c r="L1261" s="11" t="str">
        <f>IF(I1261&lt;&gt;"",IF(SUMIF(Planes!BA:BA,'Control de pagos'!A1261,Planes!BC:BC)=0,"",SUMIF(Planes!BA:BA,'Control de pagos'!A1261,Planes!BC:BC)),"")</f>
        <v/>
      </c>
      <c r="N1261" s="66">
        <f t="shared" si="59"/>
        <v>0</v>
      </c>
    </row>
    <row r="1262" spans="1:14" ht="15" hidden="1" customHeight="1">
      <c r="A1262" s="11" t="str">
        <f t="shared" si="61"/>
        <v xml:space="preserve"> </v>
      </c>
      <c r="J1262" s="30" t="str">
        <f t="shared" si="60"/>
        <v/>
      </c>
      <c r="L1262" s="11" t="str">
        <f>IF(I1262&lt;&gt;"",IF(SUMIF(Planes!BA:BA,'Control de pagos'!A1262,Planes!BC:BC)=0,"",SUMIF(Planes!BA:BA,'Control de pagos'!A1262,Planes!BC:BC)),"")</f>
        <v/>
      </c>
      <c r="N1262" s="66">
        <f t="shared" si="59"/>
        <v>0</v>
      </c>
    </row>
    <row r="1263" spans="1:14" ht="15" hidden="1" customHeight="1">
      <c r="A1263" s="11" t="str">
        <f t="shared" si="61"/>
        <v xml:space="preserve"> </v>
      </c>
      <c r="J1263" s="30" t="str">
        <f t="shared" si="60"/>
        <v/>
      </c>
      <c r="L1263" s="11" t="str">
        <f>IF(I1263&lt;&gt;"",IF(SUMIF(Planes!BA:BA,'Control de pagos'!A1263,Planes!BC:BC)=0,"",SUMIF(Planes!BA:BA,'Control de pagos'!A1263,Planes!BC:BC)),"")</f>
        <v/>
      </c>
      <c r="N1263" s="66">
        <f t="shared" si="59"/>
        <v>0</v>
      </c>
    </row>
    <row r="1264" spans="1:14" ht="15" hidden="1" customHeight="1">
      <c r="A1264" s="11" t="str">
        <f t="shared" si="61"/>
        <v xml:space="preserve"> </v>
      </c>
      <c r="J1264" s="30" t="str">
        <f t="shared" si="60"/>
        <v/>
      </c>
      <c r="L1264" s="11" t="str">
        <f>IF(I1264&lt;&gt;"",IF(SUMIF(Planes!BA:BA,'Control de pagos'!A1264,Planes!BC:BC)=0,"",SUMIF(Planes!BA:BA,'Control de pagos'!A1264,Planes!BC:BC)),"")</f>
        <v/>
      </c>
      <c r="N1264" s="66">
        <f t="shared" si="59"/>
        <v>0</v>
      </c>
    </row>
    <row r="1265" spans="1:14" ht="15" hidden="1" customHeight="1">
      <c r="A1265" s="11" t="str">
        <f t="shared" si="61"/>
        <v xml:space="preserve"> </v>
      </c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6">
        <f t="shared" si="59"/>
        <v>0</v>
      </c>
    </row>
    <row r="1266" spans="1:14" ht="15" hidden="1" customHeight="1">
      <c r="A1266" s="11" t="str">
        <f t="shared" si="61"/>
        <v xml:space="preserve"> </v>
      </c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6">
        <f t="shared" si="59"/>
        <v>0</v>
      </c>
    </row>
    <row r="1267" spans="1:14" ht="15" hidden="1" customHeight="1">
      <c r="A1267" s="11" t="str">
        <f t="shared" si="61"/>
        <v xml:space="preserve"> 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6">
        <f t="shared" si="59"/>
        <v>0</v>
      </c>
    </row>
    <row r="1268" spans="1:14" ht="15" hidden="1" customHeight="1">
      <c r="A1268" s="11" t="str">
        <f t="shared" si="61"/>
        <v xml:space="preserve"> </v>
      </c>
      <c r="J1268" s="30" t="str">
        <f t="shared" si="60"/>
        <v/>
      </c>
      <c r="L1268" s="11" t="str">
        <f>IF(I1268&lt;&gt;"",IF(SUMIF(Planes!BA:BA,'Control de pagos'!A1268,Planes!BC:BC)=0,"",SUMIF(Planes!BA:BA,'Control de pagos'!A1268,Planes!BC:BC)),"")</f>
        <v/>
      </c>
      <c r="N1268" s="66">
        <f t="shared" si="59"/>
        <v>0</v>
      </c>
    </row>
    <row r="1269" spans="1:14" ht="15" hidden="1" customHeight="1">
      <c r="A1269" s="11" t="str">
        <f t="shared" si="61"/>
        <v xml:space="preserve"> </v>
      </c>
      <c r="J1269" s="30" t="str">
        <f t="shared" si="60"/>
        <v/>
      </c>
      <c r="L1269" s="11" t="str">
        <f>IF(I1269&lt;&gt;"",IF(SUMIF(Planes!BA:BA,'Control de pagos'!A1269,Planes!BC:BC)=0,"",SUMIF(Planes!BA:BA,'Control de pagos'!A1269,Planes!BC:BC)),"")</f>
        <v/>
      </c>
      <c r="N1269" s="66">
        <f t="shared" si="59"/>
        <v>0</v>
      </c>
    </row>
    <row r="1270" spans="1:14" ht="15" hidden="1" customHeight="1">
      <c r="A1270" s="11" t="str">
        <f t="shared" si="61"/>
        <v xml:space="preserve"> </v>
      </c>
      <c r="J1270" s="30" t="str">
        <f t="shared" si="60"/>
        <v/>
      </c>
      <c r="L1270" s="11" t="str">
        <f>IF(I1270&lt;&gt;"",IF(SUMIF(Planes!BA:BA,'Control de pagos'!A1270,Planes!BC:BC)=0,"",SUMIF(Planes!BA:BA,'Control de pagos'!A1270,Planes!BC:BC)),"")</f>
        <v/>
      </c>
      <c r="N1270" s="66">
        <f t="shared" si="59"/>
        <v>0</v>
      </c>
    </row>
    <row r="1271" spans="1:14" ht="15" hidden="1" customHeight="1">
      <c r="A1271" s="11" t="str">
        <f t="shared" si="61"/>
        <v xml:space="preserve"> </v>
      </c>
      <c r="J1271" s="30" t="str">
        <f t="shared" si="60"/>
        <v/>
      </c>
      <c r="L1271" s="11" t="str">
        <f>IF(I1271&lt;&gt;"",IF(SUMIF(Planes!BA:BA,'Control de pagos'!A1271,Planes!BC:BC)=0,"",SUMIF(Planes!BA:BA,'Control de pagos'!A1271,Planes!BC:BC)),"")</f>
        <v/>
      </c>
      <c r="N1271" s="66">
        <f t="shared" si="59"/>
        <v>0</v>
      </c>
    </row>
    <row r="1272" spans="1:14" ht="15" hidden="1" customHeight="1">
      <c r="A1272" s="11" t="str">
        <f t="shared" si="61"/>
        <v xml:space="preserve"> </v>
      </c>
      <c r="J1272" s="30" t="str">
        <f t="shared" si="60"/>
        <v/>
      </c>
      <c r="L1272" s="11" t="str">
        <f>IF(I1272&lt;&gt;"",IF(SUMIF(Planes!BA:BA,'Control de pagos'!A1272,Planes!BC:BC)=0,"",SUMIF(Planes!BA:BA,'Control de pagos'!A1272,Planes!BC:BC)),"")</f>
        <v/>
      </c>
      <c r="N1272" s="66">
        <f t="shared" si="59"/>
        <v>0</v>
      </c>
    </row>
    <row r="1273" spans="1:14" ht="15" hidden="1" customHeight="1">
      <c r="A1273" s="11" t="str">
        <f t="shared" si="61"/>
        <v xml:space="preserve"> </v>
      </c>
      <c r="J1273" s="30" t="str">
        <f t="shared" si="60"/>
        <v/>
      </c>
      <c r="L1273" s="11" t="str">
        <f>IF(I1273&lt;&gt;"",IF(SUMIF(Planes!BA:BA,'Control de pagos'!A1273,Planes!BC:BC)=0,"",SUMIF(Planes!BA:BA,'Control de pagos'!A1273,Planes!BC:BC)),"")</f>
        <v/>
      </c>
      <c r="N1273" s="66">
        <f t="shared" si="59"/>
        <v>0</v>
      </c>
    </row>
    <row r="1274" spans="1:14" ht="15" hidden="1" customHeight="1">
      <c r="A1274" s="11" t="str">
        <f t="shared" si="61"/>
        <v xml:space="preserve"> </v>
      </c>
      <c r="J1274" s="30" t="str">
        <f t="shared" si="60"/>
        <v/>
      </c>
      <c r="L1274" s="11" t="str">
        <f>IF(I1274&lt;&gt;"",IF(SUMIF(Planes!BA:BA,'Control de pagos'!A1274,Planes!BC:BC)=0,"",SUMIF(Planes!BA:BA,'Control de pagos'!A1274,Planes!BC:BC)),"")</f>
        <v/>
      </c>
      <c r="N1274" s="66">
        <f t="shared" si="59"/>
        <v>0</v>
      </c>
    </row>
    <row r="1275" spans="1:14" ht="15" hidden="1" customHeight="1">
      <c r="A1275" s="11" t="str">
        <f t="shared" si="61"/>
        <v xml:space="preserve"> </v>
      </c>
      <c r="J1275" s="30" t="str">
        <f t="shared" si="60"/>
        <v/>
      </c>
      <c r="L1275" s="11" t="str">
        <f>IF(I1275&lt;&gt;"",IF(SUMIF(Planes!BA:BA,'Control de pagos'!A1275,Planes!BC:BC)=0,"",SUMIF(Planes!BA:BA,'Control de pagos'!A1275,Planes!BC:BC)),"")</f>
        <v/>
      </c>
      <c r="N1275" s="66">
        <f t="shared" si="59"/>
        <v>0</v>
      </c>
    </row>
    <row r="1276" spans="1:14" ht="15" hidden="1" customHeight="1">
      <c r="A1276" s="11" t="str">
        <f t="shared" si="61"/>
        <v xml:space="preserve"> </v>
      </c>
      <c r="J1276" s="30" t="str">
        <f t="shared" si="60"/>
        <v/>
      </c>
      <c r="L1276" s="11" t="str">
        <f>IF(I1276&lt;&gt;"",IF(SUMIF(Planes!BA:BA,'Control de pagos'!A1276,Planes!BC:BC)=0,"",SUMIF(Planes!BA:BA,'Control de pagos'!A1276,Planes!BC:BC)),"")</f>
        <v/>
      </c>
      <c r="N1276" s="66">
        <f t="shared" si="59"/>
        <v>0</v>
      </c>
    </row>
    <row r="1277" spans="1:14" ht="15" hidden="1" customHeight="1">
      <c r="A1277" s="11" t="str">
        <f t="shared" si="61"/>
        <v xml:space="preserve"> </v>
      </c>
      <c r="J1277" s="30" t="str">
        <f t="shared" si="60"/>
        <v/>
      </c>
      <c r="L1277" s="11" t="str">
        <f>IF(I1277&lt;&gt;"",IF(SUMIF(Planes!BA:BA,'Control de pagos'!A1277,Planes!BC:BC)=0,"",SUMIF(Planes!BA:BA,'Control de pagos'!A1277,Planes!BC:BC)),"")</f>
        <v/>
      </c>
      <c r="N1277" s="66">
        <f t="shared" si="59"/>
        <v>0</v>
      </c>
    </row>
    <row r="1278" spans="1:14" ht="15" hidden="1" customHeight="1">
      <c r="A1278" s="11" t="str">
        <f t="shared" si="61"/>
        <v xml:space="preserve"> </v>
      </c>
      <c r="J1278" s="30" t="str">
        <f t="shared" si="60"/>
        <v/>
      </c>
      <c r="L1278" s="11" t="str">
        <f>IF(I1278&lt;&gt;"",IF(SUMIF(Planes!BA:BA,'Control de pagos'!A1278,Planes!BC:BC)=0,"",SUMIF(Planes!BA:BA,'Control de pagos'!A1278,Planes!BC:BC)),"")</f>
        <v/>
      </c>
      <c r="N1278" s="66">
        <f t="shared" si="59"/>
        <v>0</v>
      </c>
    </row>
    <row r="1279" spans="1:14" ht="15" hidden="1" customHeight="1">
      <c r="A1279" s="11" t="str">
        <f t="shared" si="61"/>
        <v xml:space="preserve"> </v>
      </c>
      <c r="J1279" s="30" t="str">
        <f t="shared" si="60"/>
        <v/>
      </c>
      <c r="L1279" s="11" t="str">
        <f>IF(I1279&lt;&gt;"",IF(SUMIF(Planes!BA:BA,'Control de pagos'!A1279,Planes!BC:BC)=0,"",SUMIF(Planes!BA:BA,'Control de pagos'!A1279,Planes!BC:BC)),"")</f>
        <v/>
      </c>
      <c r="N1279" s="66">
        <f t="shared" si="59"/>
        <v>0</v>
      </c>
    </row>
    <row r="1280" spans="1:14" ht="15" hidden="1" customHeight="1">
      <c r="A1280" s="11" t="str">
        <f t="shared" si="61"/>
        <v xml:space="preserve"> </v>
      </c>
      <c r="J1280" s="30" t="str">
        <f t="shared" si="60"/>
        <v/>
      </c>
      <c r="L1280" s="11" t="str">
        <f>IF(I1280&lt;&gt;"",IF(SUMIF(Planes!BA:BA,'Control de pagos'!A1280,Planes!BC:BC)=0,"",SUMIF(Planes!BA:BA,'Control de pagos'!A1280,Planes!BC:BC)),"")</f>
        <v/>
      </c>
      <c r="N1280" s="66">
        <f t="shared" si="59"/>
        <v>0</v>
      </c>
    </row>
    <row r="1281" spans="1:14" ht="15" hidden="1" customHeight="1">
      <c r="A1281" s="11" t="str">
        <f t="shared" si="61"/>
        <v xml:space="preserve"> </v>
      </c>
      <c r="J1281" s="30" t="str">
        <f t="shared" si="60"/>
        <v/>
      </c>
      <c r="L1281" s="11" t="str">
        <f>IF(I1281&lt;&gt;"",IF(SUMIF(Planes!BA:BA,'Control de pagos'!A1281,Planes!BC:BC)=0,"",SUMIF(Planes!BA:BA,'Control de pagos'!A1281,Planes!BC:BC)),"")</f>
        <v/>
      </c>
      <c r="N1281" s="66">
        <f t="shared" si="59"/>
        <v>0</v>
      </c>
    </row>
    <row r="1282" spans="1:14" ht="15" hidden="1" customHeight="1">
      <c r="A1282" s="11" t="str">
        <f t="shared" si="61"/>
        <v xml:space="preserve"> </v>
      </c>
      <c r="J1282" s="30" t="str">
        <f t="shared" si="60"/>
        <v/>
      </c>
      <c r="L1282" s="11" t="str">
        <f>IF(I1282&lt;&gt;"",IF(SUMIF(Planes!BA:BA,'Control de pagos'!A1282,Planes!BC:BC)=0,"",SUMIF(Planes!BA:BA,'Control de pagos'!A1282,Planes!BC:BC)),"")</f>
        <v/>
      </c>
      <c r="N1282" s="66">
        <f t="shared" si="59"/>
        <v>0</v>
      </c>
    </row>
    <row r="1283" spans="1:14" ht="15" hidden="1" customHeight="1">
      <c r="A1283" s="11" t="str">
        <f t="shared" si="61"/>
        <v xml:space="preserve"> </v>
      </c>
      <c r="J1283" s="30" t="str">
        <f t="shared" si="60"/>
        <v/>
      </c>
      <c r="L1283" s="11" t="str">
        <f>IF(I1283&lt;&gt;"",IF(SUMIF(Planes!BA:BA,'Control de pagos'!A1283,Planes!BC:BC)=0,"",SUMIF(Planes!BA:BA,'Control de pagos'!A1283,Planes!BC:BC)),"")</f>
        <v/>
      </c>
      <c r="N1283" s="66">
        <f t="shared" si="59"/>
        <v>0</v>
      </c>
    </row>
    <row r="1284" spans="1:14" ht="15" hidden="1" customHeight="1">
      <c r="A1284" s="11" t="str">
        <f t="shared" si="61"/>
        <v xml:space="preserve"> </v>
      </c>
      <c r="J1284" s="30" t="str">
        <f t="shared" si="60"/>
        <v/>
      </c>
      <c r="L1284" s="11" t="str">
        <f>IF(I1284&lt;&gt;"",IF(SUMIF(Planes!BA:BA,'Control de pagos'!A1284,Planes!BC:BC)=0,"",SUMIF(Planes!BA:BA,'Control de pagos'!A1284,Planes!BC:BC)),"")</f>
        <v/>
      </c>
      <c r="N1284" s="66">
        <f t="shared" ref="N1284:N1347" si="62">IF(D1284=0,D1283,D1284)</f>
        <v>0</v>
      </c>
    </row>
    <row r="1285" spans="1:14" ht="15" hidden="1" customHeight="1">
      <c r="A1285" s="11" t="str">
        <f t="shared" si="61"/>
        <v xml:space="preserve"> </v>
      </c>
      <c r="J1285" s="30" t="str">
        <f t="shared" si="60"/>
        <v/>
      </c>
      <c r="L1285" s="11" t="str">
        <f>IF(I1285&lt;&gt;"",IF(SUMIF(Planes!BA:BA,'Control de pagos'!A1285,Planes!BC:BC)=0,"",SUMIF(Planes!BA:BA,'Control de pagos'!A1285,Planes!BC:BC)),"")</f>
        <v/>
      </c>
      <c r="N1285" s="66">
        <f t="shared" si="62"/>
        <v>0</v>
      </c>
    </row>
    <row r="1286" spans="1:14" ht="15" hidden="1" customHeight="1">
      <c r="A1286" s="11" t="str">
        <f t="shared" si="61"/>
        <v xml:space="preserve"> </v>
      </c>
      <c r="J1286" s="30" t="str">
        <f t="shared" si="60"/>
        <v/>
      </c>
      <c r="L1286" s="11" t="str">
        <f>IF(I1286&lt;&gt;"",IF(SUMIF(Planes!BA:BA,'Control de pagos'!A1286,Planes!BC:BC)=0,"",SUMIF(Planes!BA:BA,'Control de pagos'!A1286,Planes!BC:BC)),"")</f>
        <v/>
      </c>
      <c r="N1286" s="66">
        <f t="shared" si="62"/>
        <v>0</v>
      </c>
    </row>
    <row r="1287" spans="1:14" ht="15" hidden="1" customHeight="1">
      <c r="A1287" s="11" t="str">
        <f t="shared" si="61"/>
        <v xml:space="preserve"> </v>
      </c>
      <c r="J1287" s="30" t="str">
        <f t="shared" si="60"/>
        <v/>
      </c>
      <c r="L1287" s="11" t="str">
        <f>IF(I1287&lt;&gt;"",IF(SUMIF(Planes!BA:BA,'Control de pagos'!A1287,Planes!BC:BC)=0,"",SUMIF(Planes!BA:BA,'Control de pagos'!A1287,Planes!BC:BC)),"")</f>
        <v/>
      </c>
      <c r="N1287" s="66">
        <f t="shared" si="62"/>
        <v>0</v>
      </c>
    </row>
    <row r="1288" spans="1:14" ht="15" hidden="1" customHeight="1">
      <c r="A1288" s="11" t="str">
        <f t="shared" si="61"/>
        <v xml:space="preserve"> </v>
      </c>
      <c r="J1288" s="30" t="str">
        <f t="shared" si="60"/>
        <v/>
      </c>
      <c r="L1288" s="11" t="str">
        <f>IF(I1288&lt;&gt;"",IF(SUMIF(Planes!BA:BA,'Control de pagos'!A1288,Planes!BC:BC)=0,"",SUMIF(Planes!BA:BA,'Control de pagos'!A1288,Planes!BC:BC)),"")</f>
        <v/>
      </c>
      <c r="N1288" s="66">
        <f t="shared" si="62"/>
        <v>0</v>
      </c>
    </row>
    <row r="1289" spans="1:14" ht="15" hidden="1" customHeight="1">
      <c r="A1289" s="11" t="str">
        <f t="shared" si="61"/>
        <v xml:space="preserve"> </v>
      </c>
      <c r="J1289" s="30" t="str">
        <f t="shared" si="60"/>
        <v/>
      </c>
      <c r="L1289" s="11" t="str">
        <f>IF(I1289&lt;&gt;"",IF(SUMIF(Planes!BA:BA,'Control de pagos'!A1289,Planes!BC:BC)=0,"",SUMIF(Planes!BA:BA,'Control de pagos'!A1289,Planes!BC:BC)),"")</f>
        <v/>
      </c>
      <c r="N1289" s="66">
        <f t="shared" si="62"/>
        <v>0</v>
      </c>
    </row>
    <row r="1290" spans="1:14" ht="15" hidden="1" customHeight="1">
      <c r="A1290" s="11" t="str">
        <f t="shared" si="61"/>
        <v xml:space="preserve"> </v>
      </c>
      <c r="J1290" s="30" t="str">
        <f t="shared" si="60"/>
        <v/>
      </c>
      <c r="L1290" s="11" t="str">
        <f>IF(I1290&lt;&gt;"",IF(SUMIF(Planes!BA:BA,'Control de pagos'!A1290,Planes!BC:BC)=0,"",SUMIF(Planes!BA:BA,'Control de pagos'!A1290,Planes!BC:BC)),"")</f>
        <v/>
      </c>
      <c r="N1290" s="66">
        <f t="shared" si="62"/>
        <v>0</v>
      </c>
    </row>
    <row r="1291" spans="1:14" ht="15" hidden="1" customHeight="1">
      <c r="A1291" s="11" t="str">
        <f t="shared" si="61"/>
        <v xml:space="preserve"> </v>
      </c>
      <c r="J1291" s="30" t="str">
        <f t="shared" si="60"/>
        <v/>
      </c>
      <c r="L1291" s="11" t="str">
        <f>IF(I1291&lt;&gt;"",IF(SUMIF(Planes!BA:BA,'Control de pagos'!A1291,Planes!BC:BC)=0,"",SUMIF(Planes!BA:BA,'Control de pagos'!A1291,Planes!BC:BC)),"")</f>
        <v/>
      </c>
      <c r="N1291" s="66">
        <f t="shared" si="62"/>
        <v>0</v>
      </c>
    </row>
    <row r="1292" spans="1:14" ht="15" hidden="1" customHeight="1">
      <c r="A1292" s="11" t="str">
        <f t="shared" si="61"/>
        <v xml:space="preserve"> </v>
      </c>
      <c r="J1292" s="30" t="str">
        <f t="shared" si="60"/>
        <v/>
      </c>
      <c r="L1292" s="11" t="str">
        <f>IF(I1292&lt;&gt;"",IF(SUMIF(Planes!BA:BA,'Control de pagos'!A1292,Planes!BC:BC)=0,"",SUMIF(Planes!BA:BA,'Control de pagos'!A1292,Planes!BC:BC)),"")</f>
        <v/>
      </c>
      <c r="N1292" s="66">
        <f t="shared" si="62"/>
        <v>0</v>
      </c>
    </row>
    <row r="1293" spans="1:14" ht="15" hidden="1" customHeight="1">
      <c r="A1293" s="11" t="str">
        <f t="shared" si="61"/>
        <v xml:space="preserve"> </v>
      </c>
      <c r="J1293" s="30" t="str">
        <f t="shared" si="60"/>
        <v/>
      </c>
      <c r="L1293" s="11" t="str">
        <f>IF(I1293&lt;&gt;"",IF(SUMIF(Planes!BA:BA,'Control de pagos'!A1293,Planes!BC:BC)=0,"",SUMIF(Planes!BA:BA,'Control de pagos'!A1293,Planes!BC:BC)),"")</f>
        <v/>
      </c>
      <c r="N1293" s="66">
        <f t="shared" si="62"/>
        <v>0</v>
      </c>
    </row>
    <row r="1294" spans="1:14" ht="15" hidden="1" customHeight="1">
      <c r="A1294" s="11" t="str">
        <f t="shared" si="61"/>
        <v xml:space="preserve"> </v>
      </c>
      <c r="J1294" s="30" t="str">
        <f t="shared" si="60"/>
        <v/>
      </c>
      <c r="L1294" s="11" t="str">
        <f>IF(I1294&lt;&gt;"",IF(SUMIF(Planes!BA:BA,'Control de pagos'!A1294,Planes!BC:BC)=0,"",SUMIF(Planes!BA:BA,'Control de pagos'!A1294,Planes!BC:BC)),"")</f>
        <v/>
      </c>
      <c r="N1294" s="66">
        <f t="shared" si="62"/>
        <v>0</v>
      </c>
    </row>
    <row r="1295" spans="1:14" ht="15" hidden="1" customHeight="1">
      <c r="A1295" s="11" t="str">
        <f t="shared" si="61"/>
        <v xml:space="preserve"> 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6">
        <f t="shared" si="62"/>
        <v>0</v>
      </c>
    </row>
    <row r="1296" spans="1:14" ht="15" hidden="1" customHeight="1">
      <c r="A1296" s="11" t="str">
        <f t="shared" si="61"/>
        <v xml:space="preserve"> 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6">
        <f t="shared" si="62"/>
        <v>0</v>
      </c>
    </row>
    <row r="1297" spans="1:14" ht="15" hidden="1" customHeight="1">
      <c r="A1297" s="11" t="str">
        <f t="shared" si="61"/>
        <v xml:space="preserve"> 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6">
        <f t="shared" si="62"/>
        <v>0</v>
      </c>
    </row>
    <row r="1298" spans="1:14" ht="15" hidden="1" customHeight="1">
      <c r="A1298" s="11" t="str">
        <f t="shared" si="61"/>
        <v xml:space="preserve"> 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6">
        <f t="shared" si="62"/>
        <v>0</v>
      </c>
    </row>
    <row r="1299" spans="1:14" ht="15" hidden="1" customHeight="1">
      <c r="A1299" s="11" t="str">
        <f t="shared" si="61"/>
        <v xml:space="preserve"> 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6">
        <f t="shared" si="62"/>
        <v>0</v>
      </c>
    </row>
    <row r="1300" spans="1:14" ht="15" hidden="1" customHeight="1">
      <c r="A1300" s="11" t="str">
        <f t="shared" si="61"/>
        <v xml:space="preserve"> 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6">
        <f t="shared" si="62"/>
        <v>0</v>
      </c>
    </row>
    <row r="1301" spans="1:14" ht="15" hidden="1" customHeight="1">
      <c r="A1301" s="11" t="str">
        <f t="shared" si="61"/>
        <v xml:space="preserve"> 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6">
        <f t="shared" si="62"/>
        <v>0</v>
      </c>
    </row>
    <row r="1302" spans="1:14" ht="15" hidden="1" customHeight="1">
      <c r="A1302" s="11" t="str">
        <f t="shared" si="61"/>
        <v xml:space="preserve"> 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6">
        <f t="shared" si="62"/>
        <v>0</v>
      </c>
    </row>
    <row r="1303" spans="1:14" ht="15" hidden="1" customHeight="1">
      <c r="A1303" s="11" t="str">
        <f t="shared" si="61"/>
        <v xml:space="preserve"> 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6">
        <f t="shared" si="62"/>
        <v>0</v>
      </c>
    </row>
    <row r="1304" spans="1:14" ht="15" hidden="1" customHeight="1">
      <c r="A1304" s="11" t="str">
        <f t="shared" si="61"/>
        <v xml:space="preserve"> 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6">
        <f t="shared" si="62"/>
        <v>0</v>
      </c>
    </row>
    <row r="1305" spans="1:14" ht="15" hidden="1" customHeight="1">
      <c r="A1305" s="11" t="str">
        <f t="shared" si="61"/>
        <v xml:space="preserve"> 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6">
        <f t="shared" si="62"/>
        <v>0</v>
      </c>
    </row>
    <row r="1306" spans="1:14" ht="15" hidden="1" customHeight="1">
      <c r="A1306" s="11" t="str">
        <f t="shared" si="61"/>
        <v xml:space="preserve"> 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6">
        <f t="shared" si="62"/>
        <v>0</v>
      </c>
    </row>
    <row r="1307" spans="1:14" ht="15" hidden="1" customHeight="1">
      <c r="A1307" s="11" t="str">
        <f t="shared" si="61"/>
        <v xml:space="preserve"> 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6">
        <f t="shared" si="62"/>
        <v>0</v>
      </c>
    </row>
    <row r="1308" spans="1:14" ht="15" hidden="1" customHeight="1">
      <c r="A1308" s="11" t="str">
        <f t="shared" si="61"/>
        <v xml:space="preserve"> 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6">
        <f t="shared" si="62"/>
        <v>0</v>
      </c>
    </row>
    <row r="1309" spans="1:14" ht="15" hidden="1" customHeight="1">
      <c r="A1309" s="11" t="str">
        <f t="shared" si="61"/>
        <v xml:space="preserve"> 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6">
        <f t="shared" si="62"/>
        <v>0</v>
      </c>
    </row>
    <row r="1310" spans="1:14" ht="15" hidden="1" customHeight="1">
      <c r="A1310" s="11" t="str">
        <f t="shared" si="61"/>
        <v xml:space="preserve"> 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6">
        <f t="shared" si="62"/>
        <v>0</v>
      </c>
    </row>
    <row r="1311" spans="1:14" ht="15" hidden="1" customHeight="1">
      <c r="A1311" s="11" t="str">
        <f t="shared" si="61"/>
        <v xml:space="preserve"> 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6">
        <f t="shared" si="62"/>
        <v>0</v>
      </c>
    </row>
    <row r="1312" spans="1:14" ht="15" hidden="1" customHeight="1">
      <c r="A1312" s="11" t="str">
        <f t="shared" si="61"/>
        <v xml:space="preserve"> 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6">
        <f t="shared" si="62"/>
        <v>0</v>
      </c>
    </row>
    <row r="1313" spans="1:14" ht="15" hidden="1" customHeight="1">
      <c r="A1313" s="11" t="str">
        <f t="shared" si="61"/>
        <v xml:space="preserve"> 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6">
        <f t="shared" si="62"/>
        <v>0</v>
      </c>
    </row>
    <row r="1314" spans="1:14" ht="15" hidden="1" customHeight="1">
      <c r="A1314" s="11" t="str">
        <f t="shared" si="61"/>
        <v xml:space="preserve"> 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6">
        <f t="shared" si="62"/>
        <v>0</v>
      </c>
    </row>
    <row r="1315" spans="1:14" ht="15" hidden="1" customHeight="1">
      <c r="A1315" s="11" t="str">
        <f t="shared" si="61"/>
        <v xml:space="preserve"> 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6">
        <f t="shared" si="62"/>
        <v>0</v>
      </c>
    </row>
    <row r="1316" spans="1:14" ht="15" hidden="1" customHeight="1">
      <c r="A1316" s="11" t="str">
        <f t="shared" si="61"/>
        <v xml:space="preserve"> 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6">
        <f t="shared" si="62"/>
        <v>0</v>
      </c>
    </row>
    <row r="1317" spans="1:14" ht="15" hidden="1" customHeight="1">
      <c r="A1317" s="11" t="str">
        <f t="shared" si="61"/>
        <v xml:space="preserve"> 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6">
        <f t="shared" si="62"/>
        <v>0</v>
      </c>
    </row>
    <row r="1318" spans="1:14" ht="15" hidden="1" customHeight="1">
      <c r="A1318" s="11" t="str">
        <f t="shared" si="61"/>
        <v xml:space="preserve"> 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6">
        <f t="shared" si="62"/>
        <v>0</v>
      </c>
    </row>
    <row r="1319" spans="1:14" ht="15" hidden="1" customHeight="1">
      <c r="A1319" s="11" t="str">
        <f t="shared" si="61"/>
        <v xml:space="preserve"> 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6">
        <f t="shared" si="62"/>
        <v>0</v>
      </c>
    </row>
    <row r="1320" spans="1:14" ht="15" hidden="1" customHeight="1">
      <c r="A1320" s="11" t="str">
        <f t="shared" si="61"/>
        <v xml:space="preserve"> 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6">
        <f t="shared" si="62"/>
        <v>0</v>
      </c>
    </row>
    <row r="1321" spans="1:14" ht="15" hidden="1" customHeight="1">
      <c r="A1321" s="11" t="str">
        <f t="shared" si="61"/>
        <v xml:space="preserve"> 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6">
        <f t="shared" si="62"/>
        <v>0</v>
      </c>
    </row>
    <row r="1322" spans="1:14" ht="15" hidden="1" customHeight="1">
      <c r="A1322" s="11" t="str">
        <f t="shared" ref="A1322:A1385" si="64">B1322&amp;" "&amp;IF(C1322="",C1321,C1322)</f>
        <v xml:space="preserve"> 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6">
        <f t="shared" si="62"/>
        <v>0</v>
      </c>
    </row>
    <row r="1323" spans="1:14" ht="15" hidden="1" customHeight="1">
      <c r="A1323" s="11" t="str">
        <f t="shared" si="64"/>
        <v xml:space="preserve"> 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6">
        <f t="shared" si="62"/>
        <v>0</v>
      </c>
    </row>
    <row r="1324" spans="1:14" ht="15" hidden="1" customHeight="1">
      <c r="A1324" s="11" t="str">
        <f t="shared" si="64"/>
        <v xml:space="preserve"> 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6">
        <f t="shared" si="62"/>
        <v>0</v>
      </c>
    </row>
    <row r="1325" spans="1:14" ht="15" hidden="1" customHeight="1">
      <c r="A1325" s="11" t="str">
        <f t="shared" si="64"/>
        <v xml:space="preserve"> 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6">
        <f t="shared" si="62"/>
        <v>0</v>
      </c>
    </row>
    <row r="1326" spans="1:14" ht="15" hidden="1" customHeight="1">
      <c r="A1326" s="11" t="str">
        <f t="shared" si="64"/>
        <v xml:space="preserve"> 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6">
        <f t="shared" si="62"/>
        <v>0</v>
      </c>
    </row>
    <row r="1327" spans="1:14" ht="15" hidden="1" customHeight="1">
      <c r="A1327" s="11" t="str">
        <f t="shared" si="64"/>
        <v xml:space="preserve"> </v>
      </c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6">
        <f t="shared" si="62"/>
        <v>0</v>
      </c>
    </row>
    <row r="1328" spans="1:14" ht="15" hidden="1" customHeight="1">
      <c r="A1328" s="11" t="str">
        <f t="shared" si="64"/>
        <v xml:space="preserve"> </v>
      </c>
      <c r="J1328" s="30" t="str">
        <f t="shared" si="63"/>
        <v/>
      </c>
      <c r="L1328" s="11" t="str">
        <f>IF(I1328&lt;&gt;"",IF(SUMIF(Planes!BA:BA,'Control de pagos'!A1328,Planes!BC:BC)=0,"",SUMIF(Planes!BA:BA,'Control de pagos'!A1328,Planes!BC:BC)),"")</f>
        <v/>
      </c>
      <c r="N1328" s="66">
        <f t="shared" si="62"/>
        <v>0</v>
      </c>
    </row>
    <row r="1329" spans="1:14" ht="15" hidden="1" customHeight="1">
      <c r="A1329" s="11" t="str">
        <f t="shared" si="64"/>
        <v xml:space="preserve"> </v>
      </c>
      <c r="J1329" s="30" t="str">
        <f t="shared" si="63"/>
        <v/>
      </c>
      <c r="L1329" s="11" t="str">
        <f>IF(I1329&lt;&gt;"",IF(SUMIF(Planes!BA:BA,'Control de pagos'!A1329,Planes!BC:BC)=0,"",SUMIF(Planes!BA:BA,'Control de pagos'!A1329,Planes!BC:BC)),"")</f>
        <v/>
      </c>
      <c r="N1329" s="66">
        <f t="shared" si="62"/>
        <v>0</v>
      </c>
    </row>
    <row r="1330" spans="1:14" ht="15" hidden="1" customHeight="1">
      <c r="A1330" s="11" t="str">
        <f t="shared" si="64"/>
        <v xml:space="preserve"> </v>
      </c>
      <c r="J1330" s="30" t="str">
        <f t="shared" si="63"/>
        <v/>
      </c>
      <c r="L1330" s="11" t="str">
        <f>IF(I1330&lt;&gt;"",IF(SUMIF(Planes!BA:BA,'Control de pagos'!A1330,Planes!BC:BC)=0,"",SUMIF(Planes!BA:BA,'Control de pagos'!A1330,Planes!BC:BC)),"")</f>
        <v/>
      </c>
      <c r="N1330" s="66">
        <f t="shared" si="62"/>
        <v>0</v>
      </c>
    </row>
    <row r="1331" spans="1:14" ht="15" hidden="1" customHeight="1">
      <c r="A1331" s="11" t="str">
        <f t="shared" si="64"/>
        <v xml:space="preserve"> </v>
      </c>
      <c r="J1331" s="30" t="str">
        <f t="shared" si="63"/>
        <v/>
      </c>
      <c r="L1331" s="11" t="str">
        <f>IF(I1331&lt;&gt;"",IF(SUMIF(Planes!BA:BA,'Control de pagos'!A1331,Planes!BC:BC)=0,"",SUMIF(Planes!BA:BA,'Control de pagos'!A1331,Planes!BC:BC)),"")</f>
        <v/>
      </c>
      <c r="N1331" s="66">
        <f t="shared" si="62"/>
        <v>0</v>
      </c>
    </row>
    <row r="1332" spans="1:14" ht="15" hidden="1" customHeight="1">
      <c r="A1332" s="11" t="str">
        <f t="shared" si="64"/>
        <v xml:space="preserve"> </v>
      </c>
      <c r="J1332" s="30" t="str">
        <f t="shared" si="63"/>
        <v/>
      </c>
      <c r="L1332" s="11" t="str">
        <f>IF(I1332&lt;&gt;"",IF(SUMIF(Planes!BA:BA,'Control de pagos'!A1332,Planes!BC:BC)=0,"",SUMIF(Planes!BA:BA,'Control de pagos'!A1332,Planes!BC:BC)),"")</f>
        <v/>
      </c>
      <c r="N1332" s="66">
        <f t="shared" si="62"/>
        <v>0</v>
      </c>
    </row>
    <row r="1333" spans="1:14" ht="15" hidden="1" customHeight="1">
      <c r="A1333" s="11" t="str">
        <f t="shared" si="64"/>
        <v xml:space="preserve"> </v>
      </c>
      <c r="J1333" s="30" t="str">
        <f t="shared" si="63"/>
        <v/>
      </c>
      <c r="L1333" s="11" t="str">
        <f>IF(I1333&lt;&gt;"",IF(SUMIF(Planes!BA:BA,'Control de pagos'!A1333,Planes!BC:BC)=0,"",SUMIF(Planes!BA:BA,'Control de pagos'!A1333,Planes!BC:BC)),"")</f>
        <v/>
      </c>
      <c r="N1333" s="66">
        <f t="shared" si="62"/>
        <v>0</v>
      </c>
    </row>
    <row r="1334" spans="1:14" ht="15" hidden="1" customHeight="1">
      <c r="A1334" s="11" t="str">
        <f t="shared" si="64"/>
        <v xml:space="preserve"> </v>
      </c>
      <c r="J1334" s="30" t="str">
        <f t="shared" si="63"/>
        <v/>
      </c>
      <c r="L1334" s="11" t="str">
        <f>IF(I1334&lt;&gt;"",IF(SUMIF(Planes!BA:BA,'Control de pagos'!A1334,Planes!BC:BC)=0,"",SUMIF(Planes!BA:BA,'Control de pagos'!A1334,Planes!BC:BC)),"")</f>
        <v/>
      </c>
      <c r="N1334" s="66">
        <f t="shared" si="62"/>
        <v>0</v>
      </c>
    </row>
    <row r="1335" spans="1:14" ht="15" hidden="1" customHeight="1">
      <c r="A1335" s="11" t="str">
        <f t="shared" si="64"/>
        <v xml:space="preserve"> </v>
      </c>
      <c r="J1335" s="30" t="str">
        <f t="shared" si="63"/>
        <v/>
      </c>
      <c r="L1335" s="11" t="str">
        <f>IF(I1335&lt;&gt;"",IF(SUMIF(Planes!BA:BA,'Control de pagos'!A1335,Planes!BC:BC)=0,"",SUMIF(Planes!BA:BA,'Control de pagos'!A1335,Planes!BC:BC)),"")</f>
        <v/>
      </c>
      <c r="N1335" s="66">
        <f t="shared" si="62"/>
        <v>0</v>
      </c>
    </row>
    <row r="1336" spans="1:14" ht="15" hidden="1" customHeight="1">
      <c r="A1336" s="11" t="str">
        <f t="shared" si="64"/>
        <v xml:space="preserve"> </v>
      </c>
      <c r="J1336" s="30" t="str">
        <f t="shared" si="63"/>
        <v/>
      </c>
      <c r="L1336" s="11" t="str">
        <f>IF(I1336&lt;&gt;"",IF(SUMIF(Planes!BA:BA,'Control de pagos'!A1336,Planes!BC:BC)=0,"",SUMIF(Planes!BA:BA,'Control de pagos'!A1336,Planes!BC:BC)),"")</f>
        <v/>
      </c>
      <c r="N1336" s="66">
        <f t="shared" si="62"/>
        <v>0</v>
      </c>
    </row>
    <row r="1337" spans="1:14" ht="15" hidden="1" customHeight="1">
      <c r="A1337" s="11" t="str">
        <f t="shared" si="64"/>
        <v xml:space="preserve"> </v>
      </c>
      <c r="J1337" s="30" t="str">
        <f t="shared" si="63"/>
        <v/>
      </c>
      <c r="L1337" s="11" t="str">
        <f>IF(I1337&lt;&gt;"",IF(SUMIF(Planes!BA:BA,'Control de pagos'!A1337,Planes!BC:BC)=0,"",SUMIF(Planes!BA:BA,'Control de pagos'!A1337,Planes!BC:BC)),"")</f>
        <v/>
      </c>
      <c r="N1337" s="66">
        <f t="shared" si="62"/>
        <v>0</v>
      </c>
    </row>
    <row r="1338" spans="1:14" ht="15" hidden="1" customHeight="1">
      <c r="A1338" s="11" t="str">
        <f t="shared" si="64"/>
        <v xml:space="preserve"> </v>
      </c>
      <c r="J1338" s="30" t="str">
        <f t="shared" si="63"/>
        <v/>
      </c>
      <c r="L1338" s="11" t="str">
        <f>IF(I1338&lt;&gt;"",IF(SUMIF(Planes!BA:BA,'Control de pagos'!A1338,Planes!BC:BC)=0,"",SUMIF(Planes!BA:BA,'Control de pagos'!A1338,Planes!BC:BC)),"")</f>
        <v/>
      </c>
      <c r="N1338" s="66">
        <f t="shared" si="62"/>
        <v>0</v>
      </c>
    </row>
    <row r="1339" spans="1:14" ht="15" hidden="1" customHeight="1">
      <c r="A1339" s="11" t="str">
        <f t="shared" si="64"/>
        <v xml:space="preserve"> </v>
      </c>
      <c r="J1339" s="30" t="str">
        <f t="shared" si="63"/>
        <v/>
      </c>
      <c r="L1339" s="11" t="str">
        <f>IF(I1339&lt;&gt;"",IF(SUMIF(Planes!BA:BA,'Control de pagos'!A1339,Planes!BC:BC)=0,"",SUMIF(Planes!BA:BA,'Control de pagos'!A1339,Planes!BC:BC)),"")</f>
        <v/>
      </c>
      <c r="N1339" s="66">
        <f t="shared" si="62"/>
        <v>0</v>
      </c>
    </row>
    <row r="1340" spans="1:14" ht="15" hidden="1" customHeight="1">
      <c r="A1340" s="11" t="str">
        <f t="shared" si="64"/>
        <v xml:space="preserve"> </v>
      </c>
      <c r="J1340" s="30" t="str">
        <f t="shared" si="63"/>
        <v/>
      </c>
      <c r="L1340" s="11" t="str">
        <f>IF(I1340&lt;&gt;"",IF(SUMIF(Planes!BA:BA,'Control de pagos'!A1340,Planes!BC:BC)=0,"",SUMIF(Planes!BA:BA,'Control de pagos'!A1340,Planes!BC:BC)),"")</f>
        <v/>
      </c>
      <c r="N1340" s="66">
        <f t="shared" si="62"/>
        <v>0</v>
      </c>
    </row>
    <row r="1341" spans="1:14" ht="15" hidden="1" customHeight="1">
      <c r="A1341" s="11" t="str">
        <f t="shared" si="64"/>
        <v xml:space="preserve"> </v>
      </c>
      <c r="J1341" s="30" t="str">
        <f t="shared" si="63"/>
        <v/>
      </c>
      <c r="L1341" s="11" t="str">
        <f>IF(I1341&lt;&gt;"",IF(SUMIF(Planes!BA:BA,'Control de pagos'!A1341,Planes!BC:BC)=0,"",SUMIF(Planes!BA:BA,'Control de pagos'!A1341,Planes!BC:BC)),"")</f>
        <v/>
      </c>
      <c r="N1341" s="66">
        <f t="shared" si="62"/>
        <v>0</v>
      </c>
    </row>
    <row r="1342" spans="1:14" ht="15" hidden="1" customHeight="1">
      <c r="A1342" s="11" t="str">
        <f t="shared" si="64"/>
        <v xml:space="preserve"> </v>
      </c>
      <c r="J1342" s="30" t="str">
        <f t="shared" si="63"/>
        <v/>
      </c>
      <c r="L1342" s="11" t="str">
        <f>IF(I1342&lt;&gt;"",IF(SUMIF(Planes!BA:BA,'Control de pagos'!A1342,Planes!BC:BC)=0,"",SUMIF(Planes!BA:BA,'Control de pagos'!A1342,Planes!BC:BC)),"")</f>
        <v/>
      </c>
      <c r="N1342" s="66">
        <f t="shared" si="62"/>
        <v>0</v>
      </c>
    </row>
    <row r="1343" spans="1:14" ht="15" hidden="1" customHeight="1">
      <c r="A1343" s="11" t="str">
        <f t="shared" si="64"/>
        <v xml:space="preserve"> </v>
      </c>
      <c r="J1343" s="30" t="str">
        <f t="shared" si="63"/>
        <v/>
      </c>
      <c r="L1343" s="11" t="str">
        <f>IF(I1343&lt;&gt;"",IF(SUMIF(Planes!BA:BA,'Control de pagos'!A1343,Planes!BC:BC)=0,"",SUMIF(Planes!BA:BA,'Control de pagos'!A1343,Planes!BC:BC)),"")</f>
        <v/>
      </c>
      <c r="N1343" s="66">
        <f t="shared" si="62"/>
        <v>0</v>
      </c>
    </row>
    <row r="1344" spans="1:14" ht="15" hidden="1" customHeight="1">
      <c r="A1344" s="11" t="str">
        <f t="shared" si="64"/>
        <v xml:space="preserve"> </v>
      </c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6">
        <f t="shared" si="62"/>
        <v>0</v>
      </c>
    </row>
    <row r="1345" spans="1:14" ht="15" hidden="1" customHeight="1">
      <c r="A1345" s="11" t="str">
        <f t="shared" si="64"/>
        <v xml:space="preserve"> </v>
      </c>
      <c r="J1345" s="30" t="str">
        <f t="shared" si="63"/>
        <v/>
      </c>
      <c r="L1345" s="11" t="str">
        <f>IF(I1345&lt;&gt;"",IF(SUMIF(Planes!BA:BA,'Control de pagos'!A1345,Planes!BC:BC)=0,"",SUMIF(Planes!BA:BA,'Control de pagos'!A1345,Planes!BC:BC)),"")</f>
        <v/>
      </c>
      <c r="N1345" s="66">
        <f t="shared" si="62"/>
        <v>0</v>
      </c>
    </row>
    <row r="1346" spans="1:14" ht="15" hidden="1" customHeight="1">
      <c r="A1346" s="11" t="str">
        <f t="shared" si="64"/>
        <v xml:space="preserve"> </v>
      </c>
      <c r="J1346" s="30" t="str">
        <f t="shared" si="63"/>
        <v/>
      </c>
      <c r="L1346" s="11" t="str">
        <f>IF(I1346&lt;&gt;"",IF(SUMIF(Planes!BA:BA,'Control de pagos'!A1346,Planes!BC:BC)=0,"",SUMIF(Planes!BA:BA,'Control de pagos'!A1346,Planes!BC:BC)),"")</f>
        <v/>
      </c>
      <c r="N1346" s="66">
        <f t="shared" si="62"/>
        <v>0</v>
      </c>
    </row>
    <row r="1347" spans="1:14" ht="15" hidden="1" customHeight="1">
      <c r="A1347" s="11" t="str">
        <f t="shared" si="64"/>
        <v xml:space="preserve"> </v>
      </c>
      <c r="J1347" s="30" t="str">
        <f t="shared" si="63"/>
        <v/>
      </c>
      <c r="L1347" s="11" t="str">
        <f>IF(I1347&lt;&gt;"",IF(SUMIF(Planes!BA:BA,'Control de pagos'!A1347,Planes!BC:BC)=0,"",SUMIF(Planes!BA:BA,'Control de pagos'!A1347,Planes!BC:BC)),"")</f>
        <v/>
      </c>
      <c r="N1347" s="66">
        <f t="shared" si="62"/>
        <v>0</v>
      </c>
    </row>
    <row r="1348" spans="1:14" ht="15" hidden="1" customHeight="1">
      <c r="A1348" s="11" t="str">
        <f t="shared" si="64"/>
        <v xml:space="preserve"> </v>
      </c>
      <c r="J1348" s="30" t="str">
        <f t="shared" si="63"/>
        <v/>
      </c>
      <c r="L1348" s="11" t="str">
        <f>IF(I1348&lt;&gt;"",IF(SUMIF(Planes!BA:BA,'Control de pagos'!A1348,Planes!BC:BC)=0,"",SUMIF(Planes!BA:BA,'Control de pagos'!A1348,Planes!BC:BC)),"")</f>
        <v/>
      </c>
      <c r="N1348" s="66">
        <f t="shared" ref="N1348:N1411" si="65">IF(D1348=0,D1347,D1348)</f>
        <v>0</v>
      </c>
    </row>
    <row r="1349" spans="1:14" ht="15" hidden="1" customHeight="1">
      <c r="A1349" s="11" t="str">
        <f t="shared" si="64"/>
        <v xml:space="preserve"> </v>
      </c>
      <c r="J1349" s="30" t="str">
        <f t="shared" si="63"/>
        <v/>
      </c>
      <c r="L1349" s="11" t="str">
        <f>IF(I1349&lt;&gt;"",IF(SUMIF(Planes!BA:BA,'Control de pagos'!A1349,Planes!BC:BC)=0,"",SUMIF(Planes!BA:BA,'Control de pagos'!A1349,Planes!BC:BC)),"")</f>
        <v/>
      </c>
      <c r="N1349" s="66">
        <f t="shared" si="65"/>
        <v>0</v>
      </c>
    </row>
    <row r="1350" spans="1:14" ht="15" hidden="1" customHeight="1">
      <c r="A1350" s="11" t="str">
        <f t="shared" si="64"/>
        <v xml:space="preserve"> </v>
      </c>
      <c r="J1350" s="30" t="str">
        <f t="shared" si="63"/>
        <v/>
      </c>
      <c r="L1350" s="11" t="str">
        <f>IF(I1350&lt;&gt;"",IF(SUMIF(Planes!BA:BA,'Control de pagos'!A1350,Planes!BC:BC)=0,"",SUMIF(Planes!BA:BA,'Control de pagos'!A1350,Planes!BC:BC)),"")</f>
        <v/>
      </c>
      <c r="N1350" s="66">
        <f t="shared" si="65"/>
        <v>0</v>
      </c>
    </row>
    <row r="1351" spans="1:14" ht="15" hidden="1" customHeight="1">
      <c r="A1351" s="11" t="str">
        <f t="shared" si="64"/>
        <v xml:space="preserve"> </v>
      </c>
      <c r="J1351" s="30" t="str">
        <f t="shared" si="63"/>
        <v/>
      </c>
      <c r="L1351" s="11" t="str">
        <f>IF(I1351&lt;&gt;"",IF(SUMIF(Planes!BA:BA,'Control de pagos'!A1351,Planes!BC:BC)=0,"",SUMIF(Planes!BA:BA,'Control de pagos'!A1351,Planes!BC:BC)),"")</f>
        <v/>
      </c>
      <c r="N1351" s="66">
        <f t="shared" si="65"/>
        <v>0</v>
      </c>
    </row>
    <row r="1352" spans="1:14" ht="15" hidden="1" customHeight="1">
      <c r="A1352" s="11" t="str">
        <f t="shared" si="64"/>
        <v xml:space="preserve"> </v>
      </c>
      <c r="J1352" s="30" t="str">
        <f t="shared" si="63"/>
        <v/>
      </c>
      <c r="L1352" s="11" t="str">
        <f>IF(I1352&lt;&gt;"",IF(SUMIF(Planes!BA:BA,'Control de pagos'!A1352,Planes!BC:BC)=0,"",SUMIF(Planes!BA:BA,'Control de pagos'!A1352,Planes!BC:BC)),"")</f>
        <v/>
      </c>
      <c r="N1352" s="66">
        <f t="shared" si="65"/>
        <v>0</v>
      </c>
    </row>
    <row r="1353" spans="1:14" ht="15" hidden="1" customHeight="1">
      <c r="A1353" s="11" t="str">
        <f t="shared" si="64"/>
        <v xml:space="preserve"> </v>
      </c>
      <c r="J1353" s="30" t="str">
        <f t="shared" si="63"/>
        <v/>
      </c>
      <c r="L1353" s="11" t="str">
        <f>IF(I1353&lt;&gt;"",IF(SUMIF(Planes!BA:BA,'Control de pagos'!A1353,Planes!BC:BC)=0,"",SUMIF(Planes!BA:BA,'Control de pagos'!A1353,Planes!BC:BC)),"")</f>
        <v/>
      </c>
      <c r="N1353" s="66">
        <f t="shared" si="65"/>
        <v>0</v>
      </c>
    </row>
    <row r="1354" spans="1:14" ht="15" hidden="1" customHeight="1">
      <c r="A1354" s="11" t="str">
        <f t="shared" si="64"/>
        <v xml:space="preserve"> </v>
      </c>
      <c r="J1354" s="30" t="str">
        <f t="shared" si="63"/>
        <v/>
      </c>
      <c r="L1354" s="11" t="str">
        <f>IF(I1354&lt;&gt;"",IF(SUMIF(Planes!BA:BA,'Control de pagos'!A1354,Planes!BC:BC)=0,"",SUMIF(Planes!BA:BA,'Control de pagos'!A1354,Planes!BC:BC)),"")</f>
        <v/>
      </c>
      <c r="N1354" s="66">
        <f t="shared" si="65"/>
        <v>0</v>
      </c>
    </row>
    <row r="1355" spans="1:14" ht="15" hidden="1" customHeight="1">
      <c r="A1355" s="11" t="str">
        <f t="shared" si="64"/>
        <v xml:space="preserve"> 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6">
        <f t="shared" si="65"/>
        <v>0</v>
      </c>
    </row>
    <row r="1356" spans="1:14" ht="15" hidden="1" customHeight="1">
      <c r="A1356" s="11" t="str">
        <f t="shared" si="64"/>
        <v xml:space="preserve"> 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6">
        <f t="shared" si="65"/>
        <v>0</v>
      </c>
    </row>
    <row r="1357" spans="1:14" ht="15" hidden="1" customHeight="1">
      <c r="A1357" s="11" t="str">
        <f t="shared" si="64"/>
        <v xml:space="preserve"> </v>
      </c>
      <c r="J1357" s="30" t="str">
        <f t="shared" si="63"/>
        <v/>
      </c>
      <c r="L1357" s="11" t="str">
        <f>IF(I1357&lt;&gt;"",IF(SUMIF(Planes!BA:BA,'Control de pagos'!A1357,Planes!BC:BC)=0,"",SUMIF(Planes!BA:BA,'Control de pagos'!A1357,Planes!BC:BC)),"")</f>
        <v/>
      </c>
      <c r="N1357" s="66">
        <f t="shared" si="65"/>
        <v>0</v>
      </c>
    </row>
    <row r="1358" spans="1:14" ht="15" hidden="1" customHeight="1">
      <c r="A1358" s="11" t="str">
        <f t="shared" si="64"/>
        <v xml:space="preserve"> </v>
      </c>
      <c r="J1358" s="30" t="str">
        <f t="shared" si="63"/>
        <v/>
      </c>
      <c r="L1358" s="11" t="str">
        <f>IF(I1358&lt;&gt;"",IF(SUMIF(Planes!BA:BA,'Control de pagos'!A1358,Planes!BC:BC)=0,"",SUMIF(Planes!BA:BA,'Control de pagos'!A1358,Planes!BC:BC)),"")</f>
        <v/>
      </c>
      <c r="N1358" s="66">
        <f t="shared" si="65"/>
        <v>0</v>
      </c>
    </row>
    <row r="1359" spans="1:14" ht="15" hidden="1" customHeight="1">
      <c r="A1359" s="11" t="str">
        <f t="shared" si="64"/>
        <v xml:space="preserve"> </v>
      </c>
      <c r="J1359" s="30" t="str">
        <f t="shared" si="63"/>
        <v/>
      </c>
      <c r="L1359" s="11" t="str">
        <f>IF(I1359&lt;&gt;"",IF(SUMIF(Planes!BA:BA,'Control de pagos'!A1359,Planes!BC:BC)=0,"",SUMIF(Planes!BA:BA,'Control de pagos'!A1359,Planes!BC:BC)),"")</f>
        <v/>
      </c>
      <c r="N1359" s="66">
        <f t="shared" si="65"/>
        <v>0</v>
      </c>
    </row>
    <row r="1360" spans="1:14" ht="15" hidden="1" customHeight="1">
      <c r="A1360" s="11" t="str">
        <f t="shared" si="64"/>
        <v xml:space="preserve"> </v>
      </c>
      <c r="J1360" s="30" t="str">
        <f t="shared" si="63"/>
        <v/>
      </c>
      <c r="L1360" s="11" t="str">
        <f>IF(I1360&lt;&gt;"",IF(SUMIF(Planes!BA:BA,'Control de pagos'!A1360,Planes!BC:BC)=0,"",SUMIF(Planes!BA:BA,'Control de pagos'!A1360,Planes!BC:BC)),"")</f>
        <v/>
      </c>
      <c r="N1360" s="66">
        <f t="shared" si="65"/>
        <v>0</v>
      </c>
    </row>
    <row r="1361" spans="1:14" ht="15" hidden="1" customHeight="1">
      <c r="A1361" s="11" t="str">
        <f t="shared" si="64"/>
        <v xml:space="preserve"> </v>
      </c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6">
        <f t="shared" si="65"/>
        <v>0</v>
      </c>
    </row>
    <row r="1362" spans="1:14" ht="15" hidden="1" customHeight="1">
      <c r="A1362" s="11" t="str">
        <f t="shared" si="64"/>
        <v xml:space="preserve"> </v>
      </c>
      <c r="J1362" s="30" t="str">
        <f t="shared" si="66"/>
        <v/>
      </c>
      <c r="L1362" s="11" t="str">
        <f>IF(I1362&lt;&gt;"",IF(SUMIF(Planes!BA:BA,'Control de pagos'!A1362,Planes!BC:BC)=0,"",SUMIF(Planes!BA:BA,'Control de pagos'!A1362,Planes!BC:BC)),"")</f>
        <v/>
      </c>
      <c r="N1362" s="66">
        <f t="shared" si="65"/>
        <v>0</v>
      </c>
    </row>
    <row r="1363" spans="1:14" ht="15" hidden="1" customHeight="1">
      <c r="A1363" s="11" t="str">
        <f t="shared" si="64"/>
        <v xml:space="preserve"> </v>
      </c>
      <c r="J1363" s="30" t="str">
        <f t="shared" si="66"/>
        <v/>
      </c>
      <c r="L1363" s="11" t="str">
        <f>IF(I1363&lt;&gt;"",IF(SUMIF(Planes!BA:BA,'Control de pagos'!A1363,Planes!BC:BC)=0,"",SUMIF(Planes!BA:BA,'Control de pagos'!A1363,Planes!BC:BC)),"")</f>
        <v/>
      </c>
      <c r="N1363" s="66">
        <f t="shared" si="65"/>
        <v>0</v>
      </c>
    </row>
    <row r="1364" spans="1:14" ht="15" hidden="1" customHeight="1">
      <c r="A1364" s="11" t="str">
        <f t="shared" si="64"/>
        <v xml:space="preserve"> 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6">
        <f t="shared" si="65"/>
        <v>0</v>
      </c>
    </row>
    <row r="1365" spans="1:14" ht="15" hidden="1" customHeight="1">
      <c r="A1365" s="11" t="str">
        <f t="shared" si="64"/>
        <v xml:space="preserve"> 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6">
        <f t="shared" si="65"/>
        <v>0</v>
      </c>
    </row>
    <row r="1366" spans="1:14" ht="15" hidden="1" customHeight="1">
      <c r="A1366" s="11" t="str">
        <f t="shared" si="64"/>
        <v xml:space="preserve"> </v>
      </c>
      <c r="J1366" s="30" t="str">
        <f t="shared" si="66"/>
        <v/>
      </c>
      <c r="L1366" s="11" t="str">
        <f>IF(I1366&lt;&gt;"",IF(SUMIF(Planes!BA:BA,'Control de pagos'!A1366,Planes!BC:BC)=0,"",SUMIF(Planes!BA:BA,'Control de pagos'!A1366,Planes!BC:BC)),"")</f>
        <v/>
      </c>
      <c r="N1366" s="66">
        <f t="shared" si="65"/>
        <v>0</v>
      </c>
    </row>
    <row r="1367" spans="1:14" ht="15" hidden="1" customHeight="1">
      <c r="A1367" s="11" t="str">
        <f t="shared" si="64"/>
        <v xml:space="preserve"> </v>
      </c>
      <c r="J1367" s="30" t="str">
        <f t="shared" si="66"/>
        <v/>
      </c>
      <c r="L1367" s="11" t="str">
        <f>IF(I1367&lt;&gt;"",IF(SUMIF(Planes!BA:BA,'Control de pagos'!A1367,Planes!BC:BC)=0,"",SUMIF(Planes!BA:BA,'Control de pagos'!A1367,Planes!BC:BC)),"")</f>
        <v/>
      </c>
      <c r="N1367" s="66">
        <f t="shared" si="65"/>
        <v>0</v>
      </c>
    </row>
    <row r="1368" spans="1:14" ht="15" hidden="1" customHeight="1">
      <c r="A1368" s="11" t="str">
        <f t="shared" si="64"/>
        <v xml:space="preserve"> </v>
      </c>
      <c r="J1368" s="30" t="str">
        <f t="shared" si="66"/>
        <v/>
      </c>
      <c r="L1368" s="11" t="str">
        <f>IF(I1368&lt;&gt;"",IF(SUMIF(Planes!BA:BA,'Control de pagos'!A1368,Planes!BC:BC)=0,"",SUMIF(Planes!BA:BA,'Control de pagos'!A1368,Planes!BC:BC)),"")</f>
        <v/>
      </c>
      <c r="N1368" s="66">
        <f t="shared" si="65"/>
        <v>0</v>
      </c>
    </row>
    <row r="1369" spans="1:14" ht="15" hidden="1" customHeight="1">
      <c r="A1369" s="11" t="str">
        <f t="shared" si="64"/>
        <v xml:space="preserve"> </v>
      </c>
      <c r="J1369" s="30" t="str">
        <f t="shared" si="66"/>
        <v/>
      </c>
      <c r="L1369" s="11" t="str">
        <f>IF(I1369&lt;&gt;"",IF(SUMIF(Planes!BA:BA,'Control de pagos'!A1369,Planes!BC:BC)=0,"",SUMIF(Planes!BA:BA,'Control de pagos'!A1369,Planes!BC:BC)),"")</f>
        <v/>
      </c>
      <c r="N1369" s="66">
        <f t="shared" si="65"/>
        <v>0</v>
      </c>
    </row>
    <row r="1370" spans="1:14" ht="15" hidden="1" customHeight="1">
      <c r="A1370" s="11" t="str">
        <f t="shared" si="64"/>
        <v xml:space="preserve"> 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6">
        <f t="shared" si="65"/>
        <v>0</v>
      </c>
    </row>
    <row r="1371" spans="1:14" ht="15" hidden="1" customHeight="1">
      <c r="A1371" s="11" t="str">
        <f t="shared" si="64"/>
        <v xml:space="preserve"> 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6">
        <f t="shared" si="65"/>
        <v>0</v>
      </c>
    </row>
    <row r="1372" spans="1:14" ht="15" hidden="1" customHeight="1">
      <c r="A1372" s="11" t="str">
        <f t="shared" si="64"/>
        <v xml:space="preserve"> 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6">
        <f t="shared" si="65"/>
        <v>0</v>
      </c>
    </row>
    <row r="1373" spans="1:14" ht="15" hidden="1" customHeight="1">
      <c r="A1373" s="11" t="str">
        <f t="shared" si="64"/>
        <v xml:space="preserve"> 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6">
        <f t="shared" si="65"/>
        <v>0</v>
      </c>
    </row>
    <row r="1374" spans="1:14" ht="15" hidden="1" customHeight="1">
      <c r="A1374" s="11" t="str">
        <f t="shared" si="64"/>
        <v xml:space="preserve"> 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6">
        <f t="shared" si="65"/>
        <v>0</v>
      </c>
    </row>
    <row r="1375" spans="1:14" ht="15" hidden="1" customHeight="1">
      <c r="A1375" s="11" t="str">
        <f t="shared" si="64"/>
        <v xml:space="preserve"> 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6">
        <f t="shared" si="65"/>
        <v>0</v>
      </c>
    </row>
    <row r="1376" spans="1:14" ht="15" hidden="1" customHeight="1">
      <c r="A1376" s="11" t="str">
        <f t="shared" si="64"/>
        <v xml:space="preserve"> 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6">
        <f t="shared" si="65"/>
        <v>0</v>
      </c>
    </row>
    <row r="1377" spans="1:14" ht="15" hidden="1" customHeight="1">
      <c r="A1377" s="11" t="str">
        <f t="shared" si="64"/>
        <v xml:space="preserve"> 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6">
        <f t="shared" si="65"/>
        <v>0</v>
      </c>
    </row>
    <row r="1378" spans="1:14" ht="15" hidden="1" customHeight="1">
      <c r="A1378" s="11" t="str">
        <f t="shared" si="64"/>
        <v xml:space="preserve"> </v>
      </c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6">
        <f t="shared" si="65"/>
        <v>0</v>
      </c>
    </row>
    <row r="1379" spans="1:14" ht="15" hidden="1" customHeight="1">
      <c r="A1379" s="11" t="str">
        <f t="shared" si="64"/>
        <v xml:space="preserve"> </v>
      </c>
      <c r="J1379" s="30" t="str">
        <f t="shared" si="66"/>
        <v/>
      </c>
      <c r="L1379" s="11" t="str">
        <f>IF(I1379&lt;&gt;"",IF(SUMIF(Planes!BA:BA,'Control de pagos'!A1379,Planes!BC:BC)=0,"",SUMIF(Planes!BA:BA,'Control de pagos'!A1379,Planes!BC:BC)),"")</f>
        <v/>
      </c>
      <c r="N1379" s="66">
        <f t="shared" si="65"/>
        <v>0</v>
      </c>
    </row>
    <row r="1380" spans="1:14" ht="15" hidden="1" customHeight="1">
      <c r="A1380" s="11" t="str">
        <f t="shared" si="64"/>
        <v xml:space="preserve"> </v>
      </c>
      <c r="J1380" s="30" t="str">
        <f t="shared" si="66"/>
        <v/>
      </c>
      <c r="L1380" s="11" t="str">
        <f>IF(I1380&lt;&gt;"",IF(SUMIF(Planes!BA:BA,'Control de pagos'!A1380,Planes!BC:BC)=0,"",SUMIF(Planes!BA:BA,'Control de pagos'!A1380,Planes!BC:BC)),"")</f>
        <v/>
      </c>
      <c r="N1380" s="66">
        <f t="shared" si="65"/>
        <v>0</v>
      </c>
    </row>
    <row r="1381" spans="1:14" ht="15" hidden="1" customHeight="1">
      <c r="A1381" s="11" t="str">
        <f t="shared" si="64"/>
        <v xml:space="preserve"> 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6">
        <f t="shared" si="65"/>
        <v>0</v>
      </c>
    </row>
    <row r="1382" spans="1:14" ht="15" hidden="1" customHeight="1">
      <c r="A1382" s="11" t="str">
        <f t="shared" si="64"/>
        <v xml:space="preserve"> 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6">
        <f t="shared" si="65"/>
        <v>0</v>
      </c>
    </row>
    <row r="1383" spans="1:14" ht="15" hidden="1" customHeight="1">
      <c r="A1383" s="11" t="str">
        <f t="shared" si="64"/>
        <v xml:space="preserve"> </v>
      </c>
      <c r="J1383" s="30" t="str">
        <f t="shared" si="66"/>
        <v/>
      </c>
      <c r="L1383" s="11" t="str">
        <f>IF(I1383&lt;&gt;"",IF(SUMIF(Planes!BA:BA,'Control de pagos'!A1383,Planes!BC:BC)=0,"",SUMIF(Planes!BA:BA,'Control de pagos'!A1383,Planes!BC:BC)),"")</f>
        <v/>
      </c>
      <c r="N1383" s="66">
        <f t="shared" si="65"/>
        <v>0</v>
      </c>
    </row>
    <row r="1384" spans="1:14" ht="15" hidden="1" customHeight="1">
      <c r="A1384" s="11" t="str">
        <f t="shared" si="64"/>
        <v xml:space="preserve"> </v>
      </c>
      <c r="J1384" s="30" t="str">
        <f t="shared" si="66"/>
        <v/>
      </c>
      <c r="L1384" s="11" t="str">
        <f>IF(I1384&lt;&gt;"",IF(SUMIF(Planes!BA:BA,'Control de pagos'!A1384,Planes!BC:BC)=0,"",SUMIF(Planes!BA:BA,'Control de pagos'!A1384,Planes!BC:BC)),"")</f>
        <v/>
      </c>
      <c r="N1384" s="66">
        <f t="shared" si="65"/>
        <v>0</v>
      </c>
    </row>
    <row r="1385" spans="1:14" ht="15" hidden="1" customHeight="1">
      <c r="A1385" s="11" t="str">
        <f t="shared" si="64"/>
        <v xml:space="preserve"> </v>
      </c>
      <c r="J1385" s="30" t="str">
        <f t="shared" si="66"/>
        <v/>
      </c>
      <c r="L1385" s="11" t="str">
        <f>IF(I1385&lt;&gt;"",IF(SUMIF(Planes!BA:BA,'Control de pagos'!A1385,Planes!BC:BC)=0,"",SUMIF(Planes!BA:BA,'Control de pagos'!A1385,Planes!BC:BC)),"")</f>
        <v/>
      </c>
      <c r="N1385" s="66">
        <f t="shared" si="65"/>
        <v>0</v>
      </c>
    </row>
    <row r="1386" spans="1:14" ht="15" hidden="1" customHeight="1">
      <c r="A1386" s="11" t="str">
        <f t="shared" ref="A1386:A1449" si="67">B1386&amp;" "&amp;IF(C1386="",C1385,C1386)</f>
        <v xml:space="preserve"> </v>
      </c>
      <c r="J1386" s="30" t="str">
        <f t="shared" si="66"/>
        <v/>
      </c>
      <c r="L1386" s="11" t="str">
        <f>IF(I1386&lt;&gt;"",IF(SUMIF(Planes!BA:BA,'Control de pagos'!A1386,Planes!BC:BC)=0,"",SUMIF(Planes!BA:BA,'Control de pagos'!A1386,Planes!BC:BC)),"")</f>
        <v/>
      </c>
      <c r="N1386" s="66">
        <f t="shared" si="65"/>
        <v>0</v>
      </c>
    </row>
    <row r="1387" spans="1:14" ht="15" hidden="1" customHeight="1">
      <c r="A1387" s="11" t="str">
        <f t="shared" si="67"/>
        <v xml:space="preserve"> 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6">
        <f t="shared" si="65"/>
        <v>0</v>
      </c>
    </row>
    <row r="1388" spans="1:14" ht="15" hidden="1" customHeight="1">
      <c r="A1388" s="11" t="str">
        <f t="shared" si="67"/>
        <v xml:space="preserve"> 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6">
        <f t="shared" si="65"/>
        <v>0</v>
      </c>
    </row>
    <row r="1389" spans="1:14" ht="15" hidden="1" customHeight="1">
      <c r="A1389" s="11" t="str">
        <f t="shared" si="67"/>
        <v xml:space="preserve"> 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6">
        <f t="shared" si="65"/>
        <v>0</v>
      </c>
    </row>
    <row r="1390" spans="1:14" ht="15" hidden="1" customHeight="1">
      <c r="A1390" s="11" t="str">
        <f t="shared" si="67"/>
        <v xml:space="preserve"> 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6">
        <f t="shared" si="65"/>
        <v>0</v>
      </c>
    </row>
    <row r="1391" spans="1:14" ht="15" hidden="1" customHeight="1">
      <c r="A1391" s="11" t="str">
        <f t="shared" si="67"/>
        <v xml:space="preserve"> 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6">
        <f t="shared" si="65"/>
        <v>0</v>
      </c>
    </row>
    <row r="1392" spans="1:14" ht="15" hidden="1" customHeight="1">
      <c r="A1392" s="11" t="str">
        <f t="shared" si="67"/>
        <v xml:space="preserve"> 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6">
        <f t="shared" si="65"/>
        <v>0</v>
      </c>
    </row>
    <row r="1393" spans="1:14" ht="15" hidden="1" customHeight="1">
      <c r="A1393" s="11" t="str">
        <f t="shared" si="67"/>
        <v xml:space="preserve"> 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6">
        <f t="shared" si="65"/>
        <v>0</v>
      </c>
    </row>
    <row r="1394" spans="1:14" ht="15" hidden="1" customHeight="1">
      <c r="A1394" s="11" t="str">
        <f t="shared" si="67"/>
        <v xml:space="preserve"> 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6">
        <f t="shared" si="65"/>
        <v>0</v>
      </c>
    </row>
    <row r="1395" spans="1:14" ht="15" hidden="1" customHeight="1">
      <c r="A1395" s="11" t="str">
        <f t="shared" si="67"/>
        <v xml:space="preserve"> </v>
      </c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6">
        <f t="shared" si="65"/>
        <v>0</v>
      </c>
    </row>
    <row r="1396" spans="1:14" ht="15" hidden="1" customHeight="1">
      <c r="A1396" s="11" t="str">
        <f t="shared" si="67"/>
        <v xml:space="preserve"> </v>
      </c>
      <c r="J1396" s="30" t="str">
        <f t="shared" si="66"/>
        <v/>
      </c>
      <c r="L1396" s="11" t="str">
        <f>IF(I1396&lt;&gt;"",IF(SUMIF(Planes!BA:BA,'Control de pagos'!A1396,Planes!BC:BC)=0,"",SUMIF(Planes!BA:BA,'Control de pagos'!A1396,Planes!BC:BC)),"")</f>
        <v/>
      </c>
      <c r="N1396" s="66">
        <f t="shared" si="65"/>
        <v>0</v>
      </c>
    </row>
    <row r="1397" spans="1:14" ht="15" hidden="1" customHeight="1">
      <c r="A1397" s="11" t="str">
        <f t="shared" si="67"/>
        <v xml:space="preserve"> </v>
      </c>
      <c r="J1397" s="30" t="str">
        <f t="shared" si="66"/>
        <v/>
      </c>
      <c r="L1397" s="11" t="str">
        <f>IF(I1397&lt;&gt;"",IF(SUMIF(Planes!BA:BA,'Control de pagos'!A1397,Planes!BC:BC)=0,"",SUMIF(Planes!BA:BA,'Control de pagos'!A1397,Planes!BC:BC)),"")</f>
        <v/>
      </c>
      <c r="N1397" s="66">
        <f t="shared" si="65"/>
        <v>0</v>
      </c>
    </row>
    <row r="1398" spans="1:14" ht="15" hidden="1" customHeight="1">
      <c r="A1398" s="11" t="str">
        <f t="shared" si="67"/>
        <v xml:space="preserve"> 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6">
        <f t="shared" si="65"/>
        <v>0</v>
      </c>
    </row>
    <row r="1399" spans="1:14" ht="15" hidden="1" customHeight="1">
      <c r="A1399" s="11" t="str">
        <f t="shared" si="67"/>
        <v xml:space="preserve"> 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6">
        <f t="shared" si="65"/>
        <v>0</v>
      </c>
    </row>
    <row r="1400" spans="1:14" ht="15" hidden="1" customHeight="1">
      <c r="A1400" s="11" t="str">
        <f t="shared" si="67"/>
        <v xml:space="preserve"> 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6">
        <f t="shared" si="65"/>
        <v>0</v>
      </c>
    </row>
    <row r="1401" spans="1:14" ht="15" hidden="1" customHeight="1">
      <c r="A1401" s="11" t="str">
        <f t="shared" si="67"/>
        <v xml:space="preserve"> 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6">
        <f t="shared" si="65"/>
        <v>0</v>
      </c>
    </row>
    <row r="1402" spans="1:14" ht="15" hidden="1" customHeight="1">
      <c r="A1402" s="11" t="str">
        <f t="shared" si="67"/>
        <v xml:space="preserve"> 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6">
        <f t="shared" si="65"/>
        <v>0</v>
      </c>
    </row>
    <row r="1403" spans="1:14" ht="15" hidden="1" customHeight="1">
      <c r="A1403" s="11" t="str">
        <f t="shared" si="67"/>
        <v xml:space="preserve"> 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6">
        <f t="shared" si="65"/>
        <v>0</v>
      </c>
    </row>
    <row r="1404" spans="1:14" ht="15" hidden="1" customHeight="1">
      <c r="A1404" s="11" t="str">
        <f t="shared" si="67"/>
        <v xml:space="preserve"> 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6">
        <f t="shared" si="65"/>
        <v>0</v>
      </c>
    </row>
    <row r="1405" spans="1:14" ht="15" hidden="1" customHeight="1">
      <c r="A1405" s="11" t="str">
        <f t="shared" si="67"/>
        <v xml:space="preserve"> 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6">
        <f t="shared" si="65"/>
        <v>0</v>
      </c>
    </row>
    <row r="1406" spans="1:14" ht="15" hidden="1" customHeight="1">
      <c r="A1406" s="11" t="str">
        <f t="shared" si="67"/>
        <v xml:space="preserve"> 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6">
        <f t="shared" si="65"/>
        <v>0</v>
      </c>
    </row>
    <row r="1407" spans="1:14" ht="15" hidden="1" customHeight="1">
      <c r="A1407" s="11" t="str">
        <f t="shared" si="67"/>
        <v xml:space="preserve"> 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6">
        <f t="shared" si="65"/>
        <v>0</v>
      </c>
    </row>
    <row r="1408" spans="1:14" ht="15" hidden="1" customHeight="1">
      <c r="A1408" s="11" t="str">
        <f t="shared" si="67"/>
        <v xml:space="preserve"> 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6">
        <f t="shared" si="65"/>
        <v>0</v>
      </c>
    </row>
    <row r="1409" spans="1:14" ht="15" hidden="1" customHeight="1">
      <c r="A1409" s="11" t="str">
        <f t="shared" si="67"/>
        <v xml:space="preserve"> 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6">
        <f t="shared" si="65"/>
        <v>0</v>
      </c>
    </row>
    <row r="1410" spans="1:14" ht="15" hidden="1" customHeight="1">
      <c r="A1410" s="11" t="str">
        <f t="shared" si="67"/>
        <v xml:space="preserve"> 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6">
        <f t="shared" si="65"/>
        <v>0</v>
      </c>
    </row>
    <row r="1411" spans="1:14" ht="15" hidden="1" customHeight="1">
      <c r="A1411" s="11" t="str">
        <f t="shared" si="67"/>
        <v xml:space="preserve"> 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6">
        <f t="shared" si="65"/>
        <v>0</v>
      </c>
    </row>
    <row r="1412" spans="1:14" ht="15" hidden="1" customHeight="1">
      <c r="A1412" s="11" t="str">
        <f t="shared" si="67"/>
        <v xml:space="preserve"> </v>
      </c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6">
        <f t="shared" ref="N1412:N1475" si="68">IF(D1412=0,D1411,D1412)</f>
        <v>0</v>
      </c>
    </row>
    <row r="1413" spans="1:14" ht="15" hidden="1" customHeight="1">
      <c r="A1413" s="11" t="str">
        <f t="shared" si="67"/>
        <v xml:space="preserve"> </v>
      </c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6">
        <f t="shared" si="68"/>
        <v>0</v>
      </c>
    </row>
    <row r="1414" spans="1:14" ht="15" hidden="1" customHeight="1">
      <c r="A1414" s="11" t="str">
        <f t="shared" si="67"/>
        <v xml:space="preserve"> </v>
      </c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6">
        <f t="shared" si="68"/>
        <v>0</v>
      </c>
    </row>
    <row r="1415" spans="1:14" ht="15" hidden="1" customHeight="1">
      <c r="A1415" s="11" t="str">
        <f t="shared" si="67"/>
        <v xml:space="preserve"> </v>
      </c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6">
        <f t="shared" si="68"/>
        <v>0</v>
      </c>
    </row>
    <row r="1416" spans="1:14" ht="15" hidden="1" customHeight="1">
      <c r="A1416" s="11" t="str">
        <f t="shared" si="67"/>
        <v xml:space="preserve"> </v>
      </c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6">
        <f t="shared" si="68"/>
        <v>0</v>
      </c>
    </row>
    <row r="1417" spans="1:14" ht="15" hidden="1" customHeight="1">
      <c r="A1417" s="11" t="str">
        <f t="shared" si="67"/>
        <v xml:space="preserve"> </v>
      </c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6">
        <f t="shared" si="68"/>
        <v>0</v>
      </c>
    </row>
    <row r="1418" spans="1:14" ht="15" hidden="1" customHeight="1">
      <c r="A1418" s="11" t="str">
        <f t="shared" si="67"/>
        <v xml:space="preserve"> </v>
      </c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6">
        <f t="shared" si="68"/>
        <v>0</v>
      </c>
    </row>
    <row r="1419" spans="1:14" ht="15" hidden="1" customHeight="1">
      <c r="A1419" s="11" t="str">
        <f t="shared" si="67"/>
        <v xml:space="preserve"> </v>
      </c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6">
        <f t="shared" si="68"/>
        <v>0</v>
      </c>
    </row>
    <row r="1420" spans="1:14" ht="15" hidden="1" customHeight="1">
      <c r="A1420" s="11" t="str">
        <f t="shared" si="67"/>
        <v xml:space="preserve"> </v>
      </c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6">
        <f t="shared" si="68"/>
        <v>0</v>
      </c>
    </row>
    <row r="1421" spans="1:14" ht="15" hidden="1" customHeight="1">
      <c r="A1421" s="11" t="str">
        <f t="shared" si="67"/>
        <v xml:space="preserve"> </v>
      </c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6">
        <f t="shared" si="68"/>
        <v>0</v>
      </c>
    </row>
    <row r="1422" spans="1:14" ht="15" hidden="1" customHeight="1">
      <c r="A1422" s="11" t="str">
        <f t="shared" si="67"/>
        <v xml:space="preserve"> </v>
      </c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6">
        <f t="shared" si="68"/>
        <v>0</v>
      </c>
    </row>
    <row r="1423" spans="1:14" ht="15" hidden="1" customHeight="1">
      <c r="A1423" s="11" t="str">
        <f t="shared" si="67"/>
        <v xml:space="preserve"> </v>
      </c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6">
        <f t="shared" si="68"/>
        <v>0</v>
      </c>
    </row>
    <row r="1424" spans="1:14" ht="15" hidden="1" customHeight="1">
      <c r="A1424" s="11" t="str">
        <f t="shared" si="67"/>
        <v xml:space="preserve"> </v>
      </c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6">
        <f t="shared" si="68"/>
        <v>0</v>
      </c>
    </row>
    <row r="1425" spans="1:14" ht="15" hidden="1" customHeight="1">
      <c r="A1425" s="11" t="str">
        <f t="shared" si="67"/>
        <v xml:space="preserve"> </v>
      </c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6">
        <f t="shared" si="68"/>
        <v>0</v>
      </c>
    </row>
    <row r="1426" spans="1:14" ht="15" hidden="1" customHeight="1">
      <c r="A1426" s="11" t="str">
        <f t="shared" si="67"/>
        <v xml:space="preserve"> </v>
      </c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6">
        <f t="shared" si="68"/>
        <v>0</v>
      </c>
    </row>
    <row r="1427" spans="1:14" ht="15" hidden="1" customHeight="1">
      <c r="A1427" s="11" t="str">
        <f t="shared" si="67"/>
        <v xml:space="preserve"> </v>
      </c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6">
        <f t="shared" si="68"/>
        <v>0</v>
      </c>
    </row>
    <row r="1428" spans="1:14" ht="15" hidden="1" customHeight="1">
      <c r="A1428" s="11" t="str">
        <f t="shared" si="67"/>
        <v xml:space="preserve"> </v>
      </c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6">
        <f t="shared" si="68"/>
        <v>0</v>
      </c>
    </row>
    <row r="1429" spans="1:14" ht="15" hidden="1" customHeight="1">
      <c r="A1429" s="11" t="str">
        <f t="shared" si="67"/>
        <v xml:space="preserve"> </v>
      </c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6">
        <f t="shared" si="68"/>
        <v>0</v>
      </c>
    </row>
    <row r="1430" spans="1:14" ht="15" hidden="1" customHeight="1">
      <c r="A1430" s="11" t="str">
        <f t="shared" si="67"/>
        <v xml:space="preserve"> </v>
      </c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6">
        <f t="shared" si="68"/>
        <v>0</v>
      </c>
    </row>
    <row r="1431" spans="1:14" ht="15" hidden="1" customHeight="1">
      <c r="A1431" s="11" t="str">
        <f t="shared" si="67"/>
        <v xml:space="preserve"> </v>
      </c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6">
        <f t="shared" si="68"/>
        <v>0</v>
      </c>
    </row>
    <row r="1432" spans="1:14" ht="15" hidden="1" customHeight="1">
      <c r="A1432" s="11" t="str">
        <f t="shared" si="67"/>
        <v xml:space="preserve"> </v>
      </c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6">
        <f t="shared" si="68"/>
        <v>0</v>
      </c>
    </row>
    <row r="1433" spans="1:14" ht="15" hidden="1" customHeight="1">
      <c r="A1433" s="11" t="str">
        <f t="shared" si="67"/>
        <v xml:space="preserve"> </v>
      </c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6">
        <f t="shared" si="68"/>
        <v>0</v>
      </c>
    </row>
    <row r="1434" spans="1:14" ht="15" hidden="1" customHeight="1">
      <c r="A1434" s="11" t="str">
        <f t="shared" si="67"/>
        <v xml:space="preserve"> </v>
      </c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6">
        <f t="shared" si="68"/>
        <v>0</v>
      </c>
    </row>
    <row r="1435" spans="1:14" ht="15" hidden="1" customHeight="1">
      <c r="A1435" s="11" t="str">
        <f t="shared" si="67"/>
        <v xml:space="preserve"> </v>
      </c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6">
        <f t="shared" si="68"/>
        <v>0</v>
      </c>
    </row>
    <row r="1436" spans="1:14" ht="15" hidden="1" customHeight="1">
      <c r="A1436" s="11" t="str">
        <f t="shared" si="67"/>
        <v xml:space="preserve"> </v>
      </c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6">
        <f t="shared" si="68"/>
        <v>0</v>
      </c>
    </row>
    <row r="1437" spans="1:14" ht="15" hidden="1" customHeight="1">
      <c r="A1437" s="11" t="str">
        <f t="shared" si="67"/>
        <v xml:space="preserve"> </v>
      </c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6">
        <f t="shared" si="68"/>
        <v>0</v>
      </c>
    </row>
    <row r="1438" spans="1:14" ht="15" hidden="1" customHeight="1">
      <c r="A1438" s="11" t="str">
        <f t="shared" si="67"/>
        <v xml:space="preserve"> </v>
      </c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6">
        <f t="shared" si="68"/>
        <v>0</v>
      </c>
    </row>
    <row r="1439" spans="1:14" ht="15" hidden="1" customHeight="1">
      <c r="A1439" s="11" t="str">
        <f t="shared" si="67"/>
        <v xml:space="preserve"> </v>
      </c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6">
        <f t="shared" si="68"/>
        <v>0</v>
      </c>
    </row>
    <row r="1440" spans="1:14" ht="15" hidden="1" customHeight="1">
      <c r="A1440" s="11" t="str">
        <f t="shared" si="67"/>
        <v xml:space="preserve"> </v>
      </c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6">
        <f t="shared" si="68"/>
        <v>0</v>
      </c>
    </row>
    <row r="1441" spans="1:14" ht="15" hidden="1" customHeight="1">
      <c r="A1441" s="11" t="str">
        <f t="shared" si="67"/>
        <v xml:space="preserve"> </v>
      </c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6">
        <f t="shared" si="68"/>
        <v>0</v>
      </c>
    </row>
    <row r="1442" spans="1:14" ht="15" hidden="1" customHeight="1">
      <c r="A1442" s="11" t="str">
        <f t="shared" si="67"/>
        <v xml:space="preserve"> </v>
      </c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6">
        <f t="shared" si="68"/>
        <v>0</v>
      </c>
    </row>
    <row r="1443" spans="1:14" ht="15" hidden="1" customHeight="1">
      <c r="A1443" s="11" t="str">
        <f t="shared" si="67"/>
        <v xml:space="preserve"> </v>
      </c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6">
        <f t="shared" si="68"/>
        <v>0</v>
      </c>
    </row>
    <row r="1444" spans="1:14" ht="15" hidden="1" customHeight="1">
      <c r="A1444" s="11" t="str">
        <f t="shared" si="67"/>
        <v xml:space="preserve"> </v>
      </c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6">
        <f t="shared" si="68"/>
        <v>0</v>
      </c>
    </row>
    <row r="1445" spans="1:14" ht="15" hidden="1" customHeight="1">
      <c r="A1445" s="11" t="str">
        <f t="shared" si="67"/>
        <v xml:space="preserve"> </v>
      </c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6">
        <f t="shared" si="68"/>
        <v>0</v>
      </c>
    </row>
    <row r="1446" spans="1:14" ht="15" hidden="1" customHeight="1">
      <c r="A1446" s="11" t="str">
        <f t="shared" si="67"/>
        <v xml:space="preserve"> </v>
      </c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6">
        <f t="shared" si="68"/>
        <v>0</v>
      </c>
    </row>
    <row r="1447" spans="1:14" ht="15" hidden="1" customHeight="1">
      <c r="A1447" s="11" t="str">
        <f t="shared" si="67"/>
        <v xml:space="preserve"> </v>
      </c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6">
        <f t="shared" si="68"/>
        <v>0</v>
      </c>
    </row>
    <row r="1448" spans="1:14" ht="15" hidden="1" customHeight="1">
      <c r="A1448" s="11" t="str">
        <f t="shared" si="67"/>
        <v xml:space="preserve"> </v>
      </c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6">
        <f t="shared" si="68"/>
        <v>0</v>
      </c>
    </row>
    <row r="1449" spans="1:14" ht="15" hidden="1" customHeight="1">
      <c r="A1449" s="11" t="str">
        <f t="shared" si="67"/>
        <v xml:space="preserve"> </v>
      </c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6">
        <f t="shared" si="68"/>
        <v>0</v>
      </c>
    </row>
    <row r="1450" spans="1:14" ht="15" hidden="1" customHeight="1">
      <c r="A1450" s="11" t="str">
        <f t="shared" ref="A1450:A1500" si="70">B1450&amp;" "&amp;IF(C1450="",C1449,C1450)</f>
        <v xml:space="preserve"> </v>
      </c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6">
        <f t="shared" si="68"/>
        <v>0</v>
      </c>
    </row>
    <row r="1451" spans="1:14" ht="15" hidden="1" customHeight="1">
      <c r="A1451" s="11" t="str">
        <f t="shared" si="70"/>
        <v xml:space="preserve"> </v>
      </c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6">
        <f t="shared" si="68"/>
        <v>0</v>
      </c>
    </row>
    <row r="1452" spans="1:14" ht="15" hidden="1" customHeight="1">
      <c r="A1452" s="11" t="str">
        <f t="shared" si="70"/>
        <v xml:space="preserve"> </v>
      </c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6">
        <f t="shared" si="68"/>
        <v>0</v>
      </c>
    </row>
    <row r="1453" spans="1:14" ht="15" hidden="1" customHeight="1">
      <c r="A1453" s="11" t="str">
        <f t="shared" si="70"/>
        <v xml:space="preserve"> </v>
      </c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6">
        <f t="shared" si="68"/>
        <v>0</v>
      </c>
    </row>
    <row r="1454" spans="1:14" ht="15" hidden="1" customHeight="1">
      <c r="A1454" s="11" t="str">
        <f t="shared" si="70"/>
        <v xml:space="preserve"> </v>
      </c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6">
        <f t="shared" si="68"/>
        <v>0</v>
      </c>
    </row>
    <row r="1455" spans="1:14" ht="15" hidden="1" customHeight="1">
      <c r="A1455" s="11" t="str">
        <f t="shared" si="70"/>
        <v xml:space="preserve"> </v>
      </c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6">
        <f t="shared" si="68"/>
        <v>0</v>
      </c>
    </row>
    <row r="1456" spans="1:14" ht="15" hidden="1" customHeight="1">
      <c r="A1456" s="11" t="str">
        <f t="shared" si="70"/>
        <v xml:space="preserve"> </v>
      </c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6">
        <f t="shared" si="68"/>
        <v>0</v>
      </c>
    </row>
    <row r="1457" spans="1:14" ht="15" hidden="1" customHeight="1">
      <c r="A1457" s="11" t="str">
        <f t="shared" si="70"/>
        <v xml:space="preserve"> </v>
      </c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6">
        <f t="shared" si="68"/>
        <v>0</v>
      </c>
    </row>
    <row r="1458" spans="1:14" ht="15" hidden="1" customHeight="1">
      <c r="A1458" s="11" t="str">
        <f t="shared" si="70"/>
        <v xml:space="preserve"> </v>
      </c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6">
        <f t="shared" si="68"/>
        <v>0</v>
      </c>
    </row>
    <row r="1459" spans="1:14" ht="15" hidden="1" customHeight="1">
      <c r="A1459" s="11" t="str">
        <f t="shared" si="70"/>
        <v xml:space="preserve"> </v>
      </c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6">
        <f t="shared" si="68"/>
        <v>0</v>
      </c>
    </row>
    <row r="1460" spans="1:14" ht="15" hidden="1" customHeight="1">
      <c r="A1460" s="11" t="str">
        <f t="shared" si="70"/>
        <v xml:space="preserve"> </v>
      </c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6">
        <f t="shared" si="68"/>
        <v>0</v>
      </c>
    </row>
    <row r="1461" spans="1:14" ht="15" hidden="1" customHeight="1">
      <c r="A1461" s="11" t="str">
        <f t="shared" si="70"/>
        <v xml:space="preserve"> </v>
      </c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6">
        <f t="shared" si="68"/>
        <v>0</v>
      </c>
    </row>
    <row r="1462" spans="1:14" ht="15" hidden="1" customHeight="1">
      <c r="A1462" s="11" t="str">
        <f t="shared" si="70"/>
        <v xml:space="preserve"> </v>
      </c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6">
        <f t="shared" si="68"/>
        <v>0</v>
      </c>
    </row>
    <row r="1463" spans="1:14" ht="15" hidden="1" customHeight="1">
      <c r="A1463" s="11" t="str">
        <f t="shared" si="70"/>
        <v xml:space="preserve"> </v>
      </c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6">
        <f t="shared" si="68"/>
        <v>0</v>
      </c>
    </row>
    <row r="1464" spans="1:14" ht="15" hidden="1" customHeight="1">
      <c r="A1464" s="11" t="str">
        <f t="shared" si="70"/>
        <v xml:space="preserve"> </v>
      </c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6">
        <f t="shared" si="68"/>
        <v>0</v>
      </c>
    </row>
    <row r="1465" spans="1:14" ht="15" hidden="1" customHeight="1">
      <c r="A1465" s="11" t="str">
        <f t="shared" si="70"/>
        <v xml:space="preserve"> </v>
      </c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6">
        <f t="shared" si="68"/>
        <v>0</v>
      </c>
    </row>
    <row r="1466" spans="1:14" ht="15" hidden="1" customHeight="1">
      <c r="A1466" s="11" t="str">
        <f t="shared" si="70"/>
        <v xml:space="preserve"> </v>
      </c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6">
        <f t="shared" si="68"/>
        <v>0</v>
      </c>
    </row>
    <row r="1467" spans="1:14" ht="15" hidden="1" customHeight="1">
      <c r="A1467" s="11" t="str">
        <f t="shared" si="70"/>
        <v xml:space="preserve"> </v>
      </c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6">
        <f t="shared" si="68"/>
        <v>0</v>
      </c>
    </row>
    <row r="1468" spans="1:14" ht="15" hidden="1" customHeight="1">
      <c r="A1468" s="11" t="str">
        <f t="shared" si="70"/>
        <v xml:space="preserve"> </v>
      </c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6">
        <f t="shared" si="68"/>
        <v>0</v>
      </c>
    </row>
    <row r="1469" spans="1:14" ht="15" hidden="1" customHeight="1">
      <c r="A1469" s="11" t="str">
        <f t="shared" si="70"/>
        <v xml:space="preserve"> </v>
      </c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6">
        <f t="shared" si="68"/>
        <v>0</v>
      </c>
    </row>
    <row r="1470" spans="1:14" ht="15" hidden="1" customHeight="1">
      <c r="A1470" s="11" t="str">
        <f t="shared" si="70"/>
        <v xml:space="preserve"> </v>
      </c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6">
        <f t="shared" si="68"/>
        <v>0</v>
      </c>
    </row>
    <row r="1471" spans="1:14" ht="15" hidden="1" customHeight="1">
      <c r="A1471" s="11" t="str">
        <f t="shared" si="70"/>
        <v xml:space="preserve"> </v>
      </c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6">
        <f t="shared" si="68"/>
        <v>0</v>
      </c>
    </row>
    <row r="1472" spans="1:14" ht="15" hidden="1" customHeight="1">
      <c r="A1472" s="11" t="str">
        <f t="shared" si="70"/>
        <v xml:space="preserve"> </v>
      </c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6">
        <f t="shared" si="68"/>
        <v>0</v>
      </c>
    </row>
    <row r="1473" spans="1:14" ht="15" hidden="1" customHeight="1">
      <c r="A1473" s="11" t="str">
        <f t="shared" si="70"/>
        <v xml:space="preserve"> </v>
      </c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6">
        <f t="shared" si="68"/>
        <v>0</v>
      </c>
    </row>
    <row r="1474" spans="1:14" ht="15" hidden="1" customHeight="1">
      <c r="A1474" s="11" t="str">
        <f t="shared" si="70"/>
        <v xml:space="preserve"> </v>
      </c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6">
        <f t="shared" si="68"/>
        <v>0</v>
      </c>
    </row>
    <row r="1475" spans="1:14" ht="15" hidden="1" customHeight="1">
      <c r="A1475" s="11" t="str">
        <f t="shared" si="70"/>
        <v xml:space="preserve"> </v>
      </c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6">
        <f t="shared" si="68"/>
        <v>0</v>
      </c>
    </row>
    <row r="1476" spans="1:14" ht="15" hidden="1" customHeight="1">
      <c r="A1476" s="11" t="str">
        <f t="shared" si="70"/>
        <v xml:space="preserve"> </v>
      </c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6">
        <f t="shared" ref="N1476:N1500" si="71">IF(D1476=0,D1475,D1476)</f>
        <v>0</v>
      </c>
    </row>
    <row r="1477" spans="1:14" ht="15" hidden="1" customHeight="1">
      <c r="A1477" s="11" t="str">
        <f t="shared" si="70"/>
        <v xml:space="preserve"> </v>
      </c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6">
        <f t="shared" si="71"/>
        <v>0</v>
      </c>
    </row>
    <row r="1478" spans="1:14" ht="15" hidden="1" customHeight="1">
      <c r="A1478" s="11" t="str">
        <f t="shared" si="70"/>
        <v xml:space="preserve"> </v>
      </c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6">
        <f t="shared" si="71"/>
        <v>0</v>
      </c>
    </row>
    <row r="1479" spans="1:14" ht="15" hidden="1" customHeight="1">
      <c r="A1479" s="11" t="str">
        <f t="shared" si="70"/>
        <v xml:space="preserve"> </v>
      </c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6">
        <f t="shared" si="71"/>
        <v>0</v>
      </c>
    </row>
    <row r="1480" spans="1:14" ht="15" hidden="1" customHeight="1">
      <c r="A1480" s="11" t="str">
        <f t="shared" si="70"/>
        <v xml:space="preserve"> </v>
      </c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6">
        <f t="shared" si="71"/>
        <v>0</v>
      </c>
    </row>
    <row r="1481" spans="1:14" ht="15" hidden="1" customHeight="1">
      <c r="A1481" s="11" t="str">
        <f t="shared" si="70"/>
        <v xml:space="preserve"> </v>
      </c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6">
        <f t="shared" si="71"/>
        <v>0</v>
      </c>
    </row>
    <row r="1482" spans="1:14" ht="15" hidden="1" customHeight="1">
      <c r="A1482" s="11" t="str">
        <f t="shared" si="70"/>
        <v xml:space="preserve"> </v>
      </c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6">
        <f t="shared" si="71"/>
        <v>0</v>
      </c>
    </row>
    <row r="1483" spans="1:14" ht="15" hidden="1" customHeight="1">
      <c r="A1483" s="11" t="str">
        <f t="shared" si="70"/>
        <v xml:space="preserve"> </v>
      </c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6">
        <f t="shared" si="71"/>
        <v>0</v>
      </c>
    </row>
    <row r="1484" spans="1:14" ht="15" hidden="1" customHeight="1">
      <c r="A1484" s="11" t="str">
        <f t="shared" si="70"/>
        <v xml:space="preserve"> </v>
      </c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6">
        <f t="shared" si="71"/>
        <v>0</v>
      </c>
    </row>
    <row r="1485" spans="1:14" ht="15" hidden="1" customHeight="1">
      <c r="A1485" s="11" t="str">
        <f t="shared" si="70"/>
        <v xml:space="preserve"> </v>
      </c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6">
        <f t="shared" si="71"/>
        <v>0</v>
      </c>
    </row>
    <row r="1486" spans="1:14" ht="15" hidden="1" customHeight="1">
      <c r="A1486" s="11" t="str">
        <f t="shared" si="70"/>
        <v xml:space="preserve"> </v>
      </c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6">
        <f t="shared" si="71"/>
        <v>0</v>
      </c>
    </row>
    <row r="1487" spans="1:14" ht="15" hidden="1" customHeight="1">
      <c r="A1487" s="11" t="str">
        <f t="shared" si="70"/>
        <v xml:space="preserve"> </v>
      </c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6">
        <f t="shared" si="71"/>
        <v>0</v>
      </c>
    </row>
    <row r="1488" spans="1:14" ht="15" hidden="1" customHeight="1">
      <c r="A1488" s="11" t="str">
        <f t="shared" si="70"/>
        <v xml:space="preserve"> </v>
      </c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6">
        <f t="shared" si="71"/>
        <v>0</v>
      </c>
    </row>
    <row r="1489" spans="1:14" ht="15" hidden="1" customHeight="1">
      <c r="A1489" s="11" t="str">
        <f t="shared" si="70"/>
        <v xml:space="preserve"> </v>
      </c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6">
        <f t="shared" si="71"/>
        <v>0</v>
      </c>
    </row>
    <row r="1490" spans="1:14" ht="15" hidden="1" customHeight="1">
      <c r="A1490" s="11" t="str">
        <f t="shared" si="70"/>
        <v xml:space="preserve"> </v>
      </c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6">
        <f t="shared" si="71"/>
        <v>0</v>
      </c>
    </row>
    <row r="1491" spans="1:14" ht="15" hidden="1" customHeight="1">
      <c r="A1491" s="11" t="str">
        <f t="shared" si="70"/>
        <v xml:space="preserve"> </v>
      </c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6">
        <f t="shared" si="71"/>
        <v>0</v>
      </c>
    </row>
    <row r="1492" spans="1:14" ht="15" hidden="1" customHeight="1">
      <c r="A1492" s="11" t="str">
        <f t="shared" si="70"/>
        <v xml:space="preserve"> </v>
      </c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6">
        <f t="shared" si="71"/>
        <v>0</v>
      </c>
    </row>
    <row r="1493" spans="1:14" ht="15" hidden="1" customHeight="1">
      <c r="A1493" s="11" t="str">
        <f t="shared" si="70"/>
        <v xml:space="preserve"> </v>
      </c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6">
        <f t="shared" si="71"/>
        <v>0</v>
      </c>
    </row>
    <row r="1494" spans="1:14" ht="15" hidden="1" customHeight="1">
      <c r="A1494" s="11" t="str">
        <f t="shared" si="70"/>
        <v xml:space="preserve"> </v>
      </c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6">
        <f t="shared" si="71"/>
        <v>0</v>
      </c>
    </row>
    <row r="1495" spans="1:14" ht="15" hidden="1" customHeight="1">
      <c r="A1495" s="11" t="str">
        <f t="shared" si="70"/>
        <v xml:space="preserve"> </v>
      </c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6">
        <f t="shared" si="71"/>
        <v>0</v>
      </c>
    </row>
    <row r="1496" spans="1:14" ht="15" hidden="1" customHeight="1">
      <c r="A1496" s="11" t="str">
        <f t="shared" si="70"/>
        <v xml:space="preserve"> </v>
      </c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6">
        <f t="shared" si="71"/>
        <v>0</v>
      </c>
    </row>
    <row r="1497" spans="1:14" ht="15" hidden="1" customHeight="1">
      <c r="A1497" s="11" t="str">
        <f t="shared" si="70"/>
        <v xml:space="preserve"> </v>
      </c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6">
        <f t="shared" si="71"/>
        <v>0</v>
      </c>
    </row>
    <row r="1498" spans="1:14" ht="15" hidden="1" customHeight="1">
      <c r="A1498" s="11" t="str">
        <f t="shared" si="70"/>
        <v xml:space="preserve"> </v>
      </c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6">
        <f t="shared" si="71"/>
        <v>0</v>
      </c>
    </row>
    <row r="1499" spans="1:14" ht="15" hidden="1" customHeight="1">
      <c r="A1499" s="11" t="str">
        <f t="shared" si="70"/>
        <v xml:space="preserve"> </v>
      </c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6">
        <f t="shared" si="71"/>
        <v>0</v>
      </c>
    </row>
    <row r="1500" spans="1:14" ht="15" hidden="1" customHeight="1">
      <c r="A1500" s="11" t="str">
        <f t="shared" si="70"/>
        <v xml:space="preserve"> </v>
      </c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6">
        <f t="shared" si="71"/>
        <v>0</v>
      </c>
    </row>
    <row r="1501" spans="1:14">
      <c r="N1501" s="66"/>
    </row>
    <row r="1502" spans="1:14">
      <c r="N1502" s="66"/>
    </row>
  </sheetData>
  <sheetProtection password="F0F4" sheet="1" objects="1" scenarios="1" formatCells="0" formatColumns="0" formatRows="0" sort="0" autoFilter="0"/>
  <autoFilter ref="B2:L1500">
    <filterColumn colId="0">
      <filters>
        <filter val="N989145"/>
      </filters>
    </filterColumn>
  </autoFilter>
  <mergeCells count="159">
    <mergeCell ref="C163:C164"/>
    <mergeCell ref="D163:D164"/>
    <mergeCell ref="C165:C166"/>
    <mergeCell ref="D165:D166"/>
    <mergeCell ref="C167:C168"/>
    <mergeCell ref="D167:D168"/>
    <mergeCell ref="C138:C139"/>
    <mergeCell ref="D138:D139"/>
    <mergeCell ref="C140:C141"/>
    <mergeCell ref="D140:D141"/>
    <mergeCell ref="C142:C143"/>
    <mergeCell ref="D142:D143"/>
    <mergeCell ref="C155:C156"/>
    <mergeCell ref="D155:D156"/>
    <mergeCell ref="C157:C158"/>
    <mergeCell ref="D157:D158"/>
    <mergeCell ref="C159:C160"/>
    <mergeCell ref="D159:D160"/>
    <mergeCell ref="C145:C146"/>
    <mergeCell ref="D145:D146"/>
    <mergeCell ref="C147:C148"/>
    <mergeCell ref="D147:D148"/>
    <mergeCell ref="C149:C150"/>
    <mergeCell ref="D149:D150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20:C121"/>
    <mergeCell ref="D120:D121"/>
    <mergeCell ref="C122:C123"/>
    <mergeCell ref="D122:D123"/>
    <mergeCell ref="C124:C125"/>
    <mergeCell ref="D124:D125"/>
    <mergeCell ref="C114:C115"/>
    <mergeCell ref="D114:D115"/>
    <mergeCell ref="C116:C117"/>
    <mergeCell ref="D116:D117"/>
    <mergeCell ref="C118:C119"/>
    <mergeCell ref="D118:D119"/>
    <mergeCell ref="C108:C109"/>
    <mergeCell ref="D108:D109"/>
    <mergeCell ref="C110:C111"/>
    <mergeCell ref="D110:D111"/>
    <mergeCell ref="C112:C113"/>
    <mergeCell ref="D112:D113"/>
    <mergeCell ref="C102:C103"/>
    <mergeCell ref="D102:D103"/>
    <mergeCell ref="C104:C105"/>
    <mergeCell ref="D104:D105"/>
    <mergeCell ref="C106:C107"/>
    <mergeCell ref="D106:D107"/>
    <mergeCell ref="C96:C97"/>
    <mergeCell ref="D96:D97"/>
    <mergeCell ref="C98:C99"/>
    <mergeCell ref="D98:D99"/>
    <mergeCell ref="C100:C101"/>
    <mergeCell ref="D100:D101"/>
    <mergeCell ref="C90:C91"/>
    <mergeCell ref="D90:D91"/>
    <mergeCell ref="C92:C93"/>
    <mergeCell ref="D92:D93"/>
    <mergeCell ref="C94:C95"/>
    <mergeCell ref="D94:D95"/>
    <mergeCell ref="C84:C85"/>
    <mergeCell ref="D84:D85"/>
    <mergeCell ref="C86:C87"/>
    <mergeCell ref="D86:D87"/>
    <mergeCell ref="C88:C89"/>
    <mergeCell ref="D88:D89"/>
    <mergeCell ref="C76:C77"/>
    <mergeCell ref="D76:D77"/>
    <mergeCell ref="C78:C79"/>
    <mergeCell ref="D78:D79"/>
    <mergeCell ref="C80:C81"/>
    <mergeCell ref="D80:D81"/>
    <mergeCell ref="C70:C71"/>
    <mergeCell ref="D70:D71"/>
    <mergeCell ref="C72:C73"/>
    <mergeCell ref="D72:D73"/>
    <mergeCell ref="C74:C75"/>
    <mergeCell ref="D74:D75"/>
    <mergeCell ref="C64:C65"/>
    <mergeCell ref="D64:D65"/>
    <mergeCell ref="C66:C67"/>
    <mergeCell ref="D66:D67"/>
    <mergeCell ref="C68:C69"/>
    <mergeCell ref="D68:D69"/>
    <mergeCell ref="C60:C61"/>
    <mergeCell ref="D60:D61"/>
    <mergeCell ref="C62:C63"/>
    <mergeCell ref="D62:D63"/>
    <mergeCell ref="C52:C53"/>
    <mergeCell ref="D52:D53"/>
    <mergeCell ref="C54:C55"/>
    <mergeCell ref="D54:D55"/>
    <mergeCell ref="C56:C57"/>
    <mergeCell ref="D56:D57"/>
    <mergeCell ref="C50:C51"/>
    <mergeCell ref="D50:D51"/>
    <mergeCell ref="C40:C41"/>
    <mergeCell ref="D40:D41"/>
    <mergeCell ref="C42:C43"/>
    <mergeCell ref="D42:D43"/>
    <mergeCell ref="C44:C45"/>
    <mergeCell ref="D44:D45"/>
    <mergeCell ref="C58:C59"/>
    <mergeCell ref="D58:D59"/>
    <mergeCell ref="C38:C39"/>
    <mergeCell ref="D38:D39"/>
    <mergeCell ref="C30:C31"/>
    <mergeCell ref="D30:D31"/>
    <mergeCell ref="C32:C33"/>
    <mergeCell ref="D32:D33"/>
    <mergeCell ref="C46:C47"/>
    <mergeCell ref="D46:D47"/>
    <mergeCell ref="C48:C49"/>
    <mergeCell ref="D48:D49"/>
    <mergeCell ref="D8:D9"/>
    <mergeCell ref="C10:C11"/>
    <mergeCell ref="D10:D11"/>
    <mergeCell ref="C12:C13"/>
    <mergeCell ref="D12:D13"/>
    <mergeCell ref="C34:C35"/>
    <mergeCell ref="D34:D35"/>
    <mergeCell ref="C36:C37"/>
    <mergeCell ref="D36:D37"/>
    <mergeCell ref="C151:C152"/>
    <mergeCell ref="D151:D152"/>
    <mergeCell ref="C153:C154"/>
    <mergeCell ref="D153:D154"/>
    <mergeCell ref="C28:C29"/>
    <mergeCell ref="D28:D29"/>
    <mergeCell ref="C1:H1"/>
    <mergeCell ref="C4:C5"/>
    <mergeCell ref="D4:D5"/>
    <mergeCell ref="C6:C7"/>
    <mergeCell ref="D6:D7"/>
    <mergeCell ref="C14:C15"/>
    <mergeCell ref="D14:D15"/>
    <mergeCell ref="C16:C17"/>
    <mergeCell ref="D16:D17"/>
    <mergeCell ref="C22:C23"/>
    <mergeCell ref="D22:D23"/>
    <mergeCell ref="C24:C25"/>
    <mergeCell ref="D24:D25"/>
    <mergeCell ref="C26:C27"/>
    <mergeCell ref="D26:D27"/>
    <mergeCell ref="C18:C19"/>
    <mergeCell ref="D18:D19"/>
    <mergeCell ref="C8:C9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E15" sqref="E15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7" t="s">
        <v>35</v>
      </c>
      <c r="C6" s="27" t="s">
        <v>36</v>
      </c>
      <c r="D6" s="27" t="s">
        <v>37</v>
      </c>
      <c r="E6" s="27" t="s">
        <v>38</v>
      </c>
    </row>
    <row r="7" spans="1:5">
      <c r="B7" s="69">
        <v>44835</v>
      </c>
      <c r="C7" s="29">
        <f>SUMIF(SUSS!H:H,'Control de pagos'!K1,SUSS!I:I)</f>
        <v>39046.478311862869</v>
      </c>
      <c r="D7" s="29">
        <f>'Control de pagos'!K2</f>
        <v>1348.7232000000001</v>
      </c>
      <c r="E7" s="42">
        <f>C7+D7</f>
        <v>40395.20151186287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D3" sqref="D3"/>
    </sheetView>
  </sheetViews>
  <sheetFormatPr baseColWidth="10" defaultRowHeight="15"/>
  <cols>
    <col min="2" max="2" width="11.42578125" style="72"/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4" t="s">
        <v>69</v>
      </c>
      <c r="D2" s="54" t="s">
        <v>64</v>
      </c>
      <c r="E2" s="54" t="s">
        <v>65</v>
      </c>
    </row>
    <row r="3" spans="2:8">
      <c r="D3" s="61">
        <v>43922</v>
      </c>
      <c r="E3" s="61">
        <v>44286</v>
      </c>
      <c r="F3" s="62"/>
      <c r="G3" s="63" t="str">
        <f>"&gt;="&amp;D3</f>
        <v>&gt;=43922</v>
      </c>
      <c r="H3" s="63" t="str">
        <f>"&lt;="&amp;E3</f>
        <v>&lt;=44286</v>
      </c>
    </row>
    <row r="6" spans="2:8">
      <c r="B6" s="43" t="s">
        <v>18</v>
      </c>
      <c r="C6" s="64" t="s">
        <v>70</v>
      </c>
      <c r="D6" s="64" t="s">
        <v>71</v>
      </c>
      <c r="E6" s="64" t="s">
        <v>72</v>
      </c>
      <c r="F6" s="64" t="s">
        <v>73</v>
      </c>
      <c r="G6" s="64" t="s">
        <v>74</v>
      </c>
    </row>
    <row r="7" spans="2:8">
      <c r="B7" s="67" t="str">
        <f>Descripción!B6</f>
        <v>N089123</v>
      </c>
      <c r="C7" s="70">
        <f>SUMIFS('Control de pagos'!N:N,'Control de pagos'!$B:$B,'Audit Contable'!$B7,'Control de pagos'!$I:$I,'Audit Contable'!$G$3,'Control de pagos'!$I:$I,'Audit Contable'!$H$3)</f>
        <v>97610.33</v>
      </c>
      <c r="D7" s="70">
        <f>SUMIFS('Control de pagos'!E:E,'Control de pagos'!$B:$B,'Audit Contable'!$B7,'Control de pagos'!$I:$I,'Audit Contable'!$G$3,'Control de pagos'!$I:$I,'Audit Contable'!$H$3)</f>
        <v>9678.0700000000015</v>
      </c>
      <c r="E7" s="70">
        <f>SUMIFS('Control de pagos'!F:F,'Control de pagos'!$B:$B,'Audit Contable'!$B7,'Control de pagos'!$I:$I,'Audit Contable'!$G$3,'Control de pagos'!$I:$I,'Audit Contable'!$H$3)</f>
        <v>0</v>
      </c>
      <c r="F7" s="70">
        <f>D7+E7</f>
        <v>9678.0700000000015</v>
      </c>
      <c r="G7" s="70">
        <f>C7+F7</f>
        <v>107288.40000000001</v>
      </c>
    </row>
    <row r="8" spans="2:8">
      <c r="B8" s="67" t="str">
        <f>Descripción!B19</f>
        <v>N989152</v>
      </c>
      <c r="C8" s="70">
        <f>SUMIFS('Control de pagos'!N:N,'Control de pagos'!$B:$B,'Audit Contable'!$B8,'Control de pagos'!$I:$I,'Audit Contable'!$G$3,'Control de pagos'!$I:$I,'Audit Contable'!$H$3)</f>
        <v>48363.31</v>
      </c>
      <c r="D8" s="70">
        <f>SUMIFS('Control de pagos'!E:E,'Control de pagos'!$B:$B,'Audit Contable'!$B8,'Control de pagos'!$I:$I,'Audit Contable'!$G$3,'Control de pagos'!$I:$I,'Audit Contable'!$H$3)</f>
        <v>2817.33</v>
      </c>
      <c r="E8" s="70">
        <f>SUMIFS('Control de pagos'!F:F,'Control de pagos'!$B:$B,'Audit Contable'!$B8,'Control de pagos'!$I:$I,'Audit Contable'!$G$3,'Control de pagos'!$I:$I,'Audit Contable'!$H$3)</f>
        <v>0</v>
      </c>
      <c r="F8" s="70">
        <f>D8+E8</f>
        <v>2817.33</v>
      </c>
      <c r="G8" s="70">
        <f>C8+F8</f>
        <v>51180.639999999999</v>
      </c>
    </row>
    <row r="9" spans="2:8">
      <c r="B9" s="67" t="str">
        <f>Descripción!B32</f>
        <v>N989145</v>
      </c>
      <c r="C9" s="70">
        <f>SUMIFS('Control de pagos'!N:N,'Control de pagos'!$B:$B,'Audit Contable'!$B9,'Control de pagos'!$I:$I,'Audit Contable'!$G$3,'Control de pagos'!$I:$I,'Audit Contable'!$H$3)</f>
        <v>52147.820000000007</v>
      </c>
      <c r="D9" s="70">
        <f>SUMIFS('Control de pagos'!E:E,'Control de pagos'!$B:$B,'Audit Contable'!$B9,'Control de pagos'!$I:$I,'Audit Contable'!$G$3,'Control de pagos'!$I:$I,'Audit Contable'!$H$3)</f>
        <v>3037.8</v>
      </c>
      <c r="E9" s="70">
        <f>SUMIFS('Control de pagos'!F:F,'Control de pagos'!$B:$B,'Audit Contable'!$B9,'Control de pagos'!$I:$I,'Audit Contable'!$G$3,'Control de pagos'!$I:$I,'Audit Contable'!$H$3)</f>
        <v>0</v>
      </c>
      <c r="F9" s="70">
        <f t="shared" ref="F9:F28" si="0">D9+E9</f>
        <v>3037.8</v>
      </c>
      <c r="G9" s="70">
        <f t="shared" ref="G9:G28" si="1">C9+F9</f>
        <v>55185.62000000001</v>
      </c>
    </row>
    <row r="10" spans="2:8">
      <c r="B10" s="67" t="str">
        <f>Descripción!B45</f>
        <v>O702873</v>
      </c>
      <c r="C10" s="70">
        <f>SUMIFS('Control de pagos'!N:N,'Control de pagos'!$B:$B,'Audit Contable'!$B10,'Control de pagos'!$I:$I,'Audit Contable'!$G$3,'Control de pagos'!$I:$I,'Audit Contable'!$H$3)</f>
        <v>0</v>
      </c>
      <c r="D10" s="70">
        <f>SUMIFS('Control de pagos'!E:E,'Control de pagos'!$B:$B,'Audit Contable'!$B10,'Control de pagos'!$I:$I,'Audit Contable'!$G$3,'Control de pagos'!$I:$I,'Audit Contable'!$H$3)</f>
        <v>0</v>
      </c>
      <c r="E10" s="70">
        <f>SUMIFS('Control de pagos'!F:F,'Control de pagos'!$B:$B,'Audit Contable'!$B10,'Control de pagos'!$I:$I,'Audit Contable'!$G$3,'Control de pagos'!$I:$I,'Audit Contable'!$H$3)</f>
        <v>0</v>
      </c>
      <c r="F10" s="70">
        <f t="shared" si="0"/>
        <v>0</v>
      </c>
      <c r="G10" s="70">
        <f t="shared" si="1"/>
        <v>0</v>
      </c>
    </row>
    <row r="11" spans="2:8">
      <c r="B11" s="67" t="str">
        <f>Descripción!B58</f>
        <v>P103359</v>
      </c>
      <c r="C11" s="70">
        <f>SUMIFS('Control de pagos'!N:N,'Control de pagos'!$B:$B,'Audit Contable'!$B11,'Control de pagos'!$I:$I,'Audit Contable'!$G$3,'Control de pagos'!$I:$I,'Audit Contable'!$H$3)</f>
        <v>0</v>
      </c>
      <c r="D11" s="70">
        <f>SUMIFS('Control de pagos'!E:E,'Control de pagos'!$B:$B,'Audit Contable'!$B11,'Control de pagos'!$I:$I,'Audit Contable'!$G$3,'Control de pagos'!$I:$I,'Audit Contable'!$H$3)</f>
        <v>0</v>
      </c>
      <c r="E11" s="70">
        <f>SUMIFS('Control de pagos'!F:F,'Control de pagos'!$B:$B,'Audit Contable'!$B11,'Control de pagos'!$I:$I,'Audit Contable'!$G$3,'Control de pagos'!$I:$I,'Audit Contable'!$H$3)</f>
        <v>0</v>
      </c>
      <c r="F11" s="70">
        <f t="shared" si="0"/>
        <v>0</v>
      </c>
      <c r="G11" s="70">
        <f t="shared" si="1"/>
        <v>0</v>
      </c>
    </row>
    <row r="12" spans="2:8">
      <c r="B12" s="67">
        <f>Descripción!B71</f>
        <v>0</v>
      </c>
      <c r="C12" s="70">
        <f>SUMIFS('Control de pagos'!N:N,'Control de pagos'!$B:$B,'Audit Contable'!$B12,'Control de pagos'!$I:$I,'Audit Contable'!$G$3,'Control de pagos'!$I:$I,'Audit Contable'!$H$3)</f>
        <v>0</v>
      </c>
      <c r="D12" s="70">
        <f>SUMIFS('Control de pagos'!E:E,'Control de pagos'!$B:$B,'Audit Contable'!$B12,'Control de pagos'!$I:$I,'Audit Contable'!$G$3,'Control de pagos'!$I:$I,'Audit Contable'!$H$3)</f>
        <v>0</v>
      </c>
      <c r="E12" s="70">
        <f>SUMIFS('Control de pagos'!F:F,'Control de pagos'!$B:$B,'Audit Contable'!$B12,'Control de pagos'!$I:$I,'Audit Contable'!$G$3,'Control de pagos'!$I:$I,'Audit Contable'!$H$3)</f>
        <v>0</v>
      </c>
      <c r="F12" s="70">
        <f t="shared" si="0"/>
        <v>0</v>
      </c>
      <c r="G12" s="70">
        <f t="shared" si="1"/>
        <v>0</v>
      </c>
    </row>
    <row r="13" spans="2:8">
      <c r="B13" s="67">
        <f>Descripción!B84</f>
        <v>0</v>
      </c>
      <c r="C13" s="70">
        <f>SUMIFS('Control de pagos'!N:N,'Control de pagos'!$B:$B,'Audit Contable'!$B13,'Control de pagos'!$I:$I,'Audit Contable'!$G$3,'Control de pagos'!$I:$I,'Audit Contable'!$H$3)</f>
        <v>0</v>
      </c>
      <c r="D13" s="70">
        <f>SUMIFS('Control de pagos'!E:E,'Control de pagos'!$B:$B,'Audit Contable'!$B13,'Control de pagos'!$I:$I,'Audit Contable'!$G$3,'Control de pagos'!$I:$I,'Audit Contable'!$H$3)</f>
        <v>0</v>
      </c>
      <c r="E13" s="70">
        <f>SUMIFS('Control de pagos'!F:F,'Control de pagos'!$B:$B,'Audit Contable'!$B13,'Control de pagos'!$I:$I,'Audit Contable'!$G$3,'Control de pagos'!$I:$I,'Audit Contable'!$H$3)</f>
        <v>0</v>
      </c>
      <c r="F13" s="70">
        <f t="shared" si="0"/>
        <v>0</v>
      </c>
      <c r="G13" s="70">
        <f t="shared" si="1"/>
        <v>0</v>
      </c>
    </row>
    <row r="14" spans="2:8">
      <c r="B14" s="67">
        <f>Descripción!B97</f>
        <v>0</v>
      </c>
      <c r="C14" s="70">
        <f>SUMIFS('Control de pagos'!N:N,'Control de pagos'!$B:$B,'Audit Contable'!$B14,'Control de pagos'!$I:$I,'Audit Contable'!$G$3,'Control de pagos'!$I:$I,'Audit Contable'!$H$3)</f>
        <v>0</v>
      </c>
      <c r="D14" s="70">
        <f>SUMIFS('Control de pagos'!E:E,'Control de pagos'!$B:$B,'Audit Contable'!$B14,'Control de pagos'!$I:$I,'Audit Contable'!$G$3,'Control de pagos'!$I:$I,'Audit Contable'!$H$3)</f>
        <v>0</v>
      </c>
      <c r="E14" s="70">
        <f>SUMIFS('Control de pagos'!F:F,'Control de pagos'!$B:$B,'Audit Contable'!$B14,'Control de pagos'!$I:$I,'Audit Contable'!$G$3,'Control de pagos'!$I:$I,'Audit Contable'!$H$3)</f>
        <v>0</v>
      </c>
      <c r="F14" s="70">
        <f t="shared" si="0"/>
        <v>0</v>
      </c>
      <c r="G14" s="70">
        <f t="shared" si="1"/>
        <v>0</v>
      </c>
    </row>
    <row r="15" spans="2:8">
      <c r="B15" s="67">
        <f>Descripción!B110</f>
        <v>0</v>
      </c>
      <c r="C15" s="70">
        <f>SUMIFS('Control de pagos'!N:N,'Control de pagos'!$B:$B,'Audit Contable'!$B15,'Control de pagos'!$I:$I,'Audit Contable'!$G$3,'Control de pagos'!$I:$I,'Audit Contable'!$H$3)</f>
        <v>0</v>
      </c>
      <c r="D15" s="70">
        <f>SUMIFS('Control de pagos'!E:E,'Control de pagos'!$B:$B,'Audit Contable'!$B15,'Control de pagos'!$I:$I,'Audit Contable'!$G$3,'Control de pagos'!$I:$I,'Audit Contable'!$H$3)</f>
        <v>0</v>
      </c>
      <c r="E15" s="70">
        <f>SUMIFS('Control de pagos'!F:F,'Control de pagos'!$B:$B,'Audit Contable'!$B15,'Control de pagos'!$I:$I,'Audit Contable'!$G$3,'Control de pagos'!$I:$I,'Audit Contable'!$H$3)</f>
        <v>0</v>
      </c>
      <c r="F15" s="70">
        <f t="shared" si="0"/>
        <v>0</v>
      </c>
      <c r="G15" s="70">
        <f t="shared" si="1"/>
        <v>0</v>
      </c>
    </row>
    <row r="16" spans="2:8">
      <c r="B16" s="67">
        <f>Descripción!B123</f>
        <v>0</v>
      </c>
      <c r="C16" s="70">
        <f>SUMIFS('Control de pagos'!N:N,'Control de pagos'!$B:$B,'Audit Contable'!$B16,'Control de pagos'!$I:$I,'Audit Contable'!$G$3,'Control de pagos'!$I:$I,'Audit Contable'!$H$3)</f>
        <v>0</v>
      </c>
      <c r="D16" s="70">
        <f>SUMIFS('Control de pagos'!E:E,'Control de pagos'!$B:$B,'Audit Contable'!$B16,'Control de pagos'!$I:$I,'Audit Contable'!$G$3,'Control de pagos'!$I:$I,'Audit Contable'!$H$3)</f>
        <v>0</v>
      </c>
      <c r="E16" s="70">
        <f>SUMIFS('Control de pagos'!F:F,'Control de pagos'!$B:$B,'Audit Contable'!$B16,'Control de pagos'!$I:$I,'Audit Contable'!$G$3,'Control de pagos'!$I:$I,'Audit Contable'!$H$3)</f>
        <v>0</v>
      </c>
      <c r="F16" s="70">
        <f t="shared" si="0"/>
        <v>0</v>
      </c>
      <c r="G16" s="70">
        <f t="shared" si="1"/>
        <v>0</v>
      </c>
    </row>
    <row r="17" spans="2:7">
      <c r="B17" s="67">
        <f>Descripción!B136</f>
        <v>0</v>
      </c>
      <c r="C17" s="70">
        <f>SUMIFS('Control de pagos'!N:N,'Control de pagos'!$B:$B,'Audit Contable'!$B17,'Control de pagos'!$I:$I,'Audit Contable'!$G$3,'Control de pagos'!$I:$I,'Audit Contable'!$H$3)</f>
        <v>0</v>
      </c>
      <c r="D17" s="70">
        <f>SUMIFS('Control de pagos'!E:E,'Control de pagos'!$B:$B,'Audit Contable'!$B17,'Control de pagos'!$I:$I,'Audit Contable'!$G$3,'Control de pagos'!$I:$I,'Audit Contable'!$H$3)</f>
        <v>0</v>
      </c>
      <c r="E17" s="70">
        <f>SUMIFS('Control de pagos'!F:F,'Control de pagos'!$B:$B,'Audit Contable'!$B17,'Control de pagos'!$I:$I,'Audit Contable'!$G$3,'Control de pagos'!$I:$I,'Audit Contable'!$H$3)</f>
        <v>0</v>
      </c>
      <c r="F17" s="70">
        <f t="shared" si="0"/>
        <v>0</v>
      </c>
      <c r="G17" s="70">
        <f t="shared" si="1"/>
        <v>0</v>
      </c>
    </row>
    <row r="18" spans="2:7">
      <c r="B18" s="67">
        <f>Descripción!B149</f>
        <v>0</v>
      </c>
      <c r="C18" s="70">
        <f>SUMIFS('Control de pagos'!N:N,'Control de pagos'!$B:$B,'Audit Contable'!$B18,'Control de pagos'!$I:$I,'Audit Contable'!$G$3,'Control de pagos'!$I:$I,'Audit Contable'!$H$3)</f>
        <v>0</v>
      </c>
      <c r="D18" s="70">
        <f>SUMIFS('Control de pagos'!E:E,'Control de pagos'!$B:$B,'Audit Contable'!$B18,'Control de pagos'!$I:$I,'Audit Contable'!$G$3,'Control de pagos'!$I:$I,'Audit Contable'!$H$3)</f>
        <v>0</v>
      </c>
      <c r="E18" s="70">
        <f>SUMIFS('Control de pagos'!F:F,'Control de pagos'!$B:$B,'Audit Contable'!$B18,'Control de pagos'!$I:$I,'Audit Contable'!$G$3,'Control de pagos'!$I:$I,'Audit Contable'!$H$3)</f>
        <v>0</v>
      </c>
      <c r="F18" s="70">
        <f t="shared" si="0"/>
        <v>0</v>
      </c>
      <c r="G18" s="70">
        <f t="shared" si="1"/>
        <v>0</v>
      </c>
    </row>
    <row r="19" spans="2:7">
      <c r="B19" s="67"/>
      <c r="C19" s="70">
        <f>SUMIFS('Control de pagos'!N:N,'Control de pagos'!$B:$B,'Audit Contable'!$B19,'Control de pagos'!$I:$I,'Audit Contable'!$G$3,'Control de pagos'!$I:$I,'Audit Contable'!$H$3)</f>
        <v>0</v>
      </c>
      <c r="D19" s="70">
        <f>SUMIFS('Control de pagos'!E:E,'Control de pagos'!$B:$B,'Audit Contable'!$B19,'Control de pagos'!$I:$I,'Audit Contable'!$G$3,'Control de pagos'!$I:$I,'Audit Contable'!$H$3)</f>
        <v>0</v>
      </c>
      <c r="E19" s="70">
        <f>SUMIFS('Control de pagos'!F:F,'Control de pagos'!$B:$B,'Audit Contable'!$B19,'Control de pagos'!$I:$I,'Audit Contable'!$G$3,'Control de pagos'!$I:$I,'Audit Contable'!$H$3)</f>
        <v>0</v>
      </c>
      <c r="F19" s="70">
        <f t="shared" si="0"/>
        <v>0</v>
      </c>
      <c r="G19" s="70">
        <f t="shared" si="1"/>
        <v>0</v>
      </c>
    </row>
    <row r="20" spans="2:7">
      <c r="B20" s="67"/>
      <c r="C20" s="70">
        <f>SUMIFS('Control de pagos'!N:N,'Control de pagos'!$B:$B,'Audit Contable'!$B20,'Control de pagos'!$I:$I,'Audit Contable'!$G$3,'Control de pagos'!$I:$I,'Audit Contable'!$H$3)</f>
        <v>0</v>
      </c>
      <c r="D20" s="70">
        <f>SUMIFS('Control de pagos'!E:E,'Control de pagos'!$B:$B,'Audit Contable'!$B20,'Control de pagos'!$I:$I,'Audit Contable'!$G$3,'Control de pagos'!$I:$I,'Audit Contable'!$H$3)</f>
        <v>0</v>
      </c>
      <c r="E20" s="70">
        <f>SUMIFS('Control de pagos'!F:F,'Control de pagos'!$B:$B,'Audit Contable'!$B20,'Control de pagos'!$I:$I,'Audit Contable'!$G$3,'Control de pagos'!$I:$I,'Audit Contable'!$H$3)</f>
        <v>0</v>
      </c>
      <c r="F20" s="70">
        <f t="shared" si="0"/>
        <v>0</v>
      </c>
      <c r="G20" s="70">
        <f t="shared" si="1"/>
        <v>0</v>
      </c>
    </row>
    <row r="21" spans="2:7">
      <c r="B21" s="67"/>
      <c r="C21" s="70">
        <f>SUMIFS('Control de pagos'!N:N,'Control de pagos'!$B:$B,'Audit Contable'!$B21,'Control de pagos'!$I:$I,'Audit Contable'!$G$3,'Control de pagos'!$I:$I,'Audit Contable'!$H$3)</f>
        <v>0</v>
      </c>
      <c r="D21" s="70">
        <f>SUMIFS('Control de pagos'!E:E,'Control de pagos'!$B:$B,'Audit Contable'!$B21,'Control de pagos'!$I:$I,'Audit Contable'!$G$3,'Control de pagos'!$I:$I,'Audit Contable'!$H$3)</f>
        <v>0</v>
      </c>
      <c r="E21" s="70">
        <f>SUMIFS('Control de pagos'!F:F,'Control de pagos'!$B:$B,'Audit Contable'!$B21,'Control de pagos'!$I:$I,'Audit Contable'!$G$3,'Control de pagos'!$I:$I,'Audit Contable'!$H$3)</f>
        <v>0</v>
      </c>
      <c r="F21" s="70">
        <f t="shared" si="0"/>
        <v>0</v>
      </c>
      <c r="G21" s="70">
        <f t="shared" si="1"/>
        <v>0</v>
      </c>
    </row>
    <row r="22" spans="2:7">
      <c r="B22" s="67"/>
      <c r="C22" s="70">
        <f>SUMIFS('Control de pagos'!N:N,'Control de pagos'!$B:$B,'Audit Contable'!$B22,'Control de pagos'!$I:$I,'Audit Contable'!$G$3,'Control de pagos'!$I:$I,'Audit Contable'!$H$3)</f>
        <v>0</v>
      </c>
      <c r="D22" s="70">
        <f>SUMIFS('Control de pagos'!E:E,'Control de pagos'!$B:$B,'Audit Contable'!$B22,'Control de pagos'!$I:$I,'Audit Contable'!$G$3,'Control de pagos'!$I:$I,'Audit Contable'!$H$3)</f>
        <v>0</v>
      </c>
      <c r="E22" s="70">
        <f>SUMIFS('Control de pagos'!F:F,'Control de pagos'!$B:$B,'Audit Contable'!$B22,'Control de pagos'!$I:$I,'Audit Contable'!$G$3,'Control de pagos'!$I:$I,'Audit Contable'!$H$3)</f>
        <v>0</v>
      </c>
      <c r="F22" s="70">
        <f t="shared" si="0"/>
        <v>0</v>
      </c>
      <c r="G22" s="70">
        <f t="shared" si="1"/>
        <v>0</v>
      </c>
    </row>
    <row r="23" spans="2:7">
      <c r="B23" s="67"/>
      <c r="C23" s="70">
        <f>SUMIFS('Control de pagos'!N:N,'Control de pagos'!$B:$B,'Audit Contable'!$B23,'Control de pagos'!$I:$I,'Audit Contable'!$G$3,'Control de pagos'!$I:$I,'Audit Contable'!$H$3)</f>
        <v>0</v>
      </c>
      <c r="D23" s="70">
        <f>SUMIFS('Control de pagos'!E:E,'Control de pagos'!$B:$B,'Audit Contable'!$B23,'Control de pagos'!$I:$I,'Audit Contable'!$G$3,'Control de pagos'!$I:$I,'Audit Contable'!$H$3)</f>
        <v>0</v>
      </c>
      <c r="E23" s="70">
        <f>SUMIFS('Control de pagos'!F:F,'Control de pagos'!$B:$B,'Audit Contable'!$B23,'Control de pagos'!$I:$I,'Audit Contable'!$G$3,'Control de pagos'!$I:$I,'Audit Contable'!$H$3)</f>
        <v>0</v>
      </c>
      <c r="F23" s="70">
        <f t="shared" si="0"/>
        <v>0</v>
      </c>
      <c r="G23" s="70">
        <f t="shared" si="1"/>
        <v>0</v>
      </c>
    </row>
    <row r="24" spans="2:7">
      <c r="B24" s="67"/>
      <c r="C24" s="70">
        <f>SUMIFS('Control de pagos'!N:N,'Control de pagos'!$B:$B,'Audit Contable'!$B24,'Control de pagos'!$I:$I,'Audit Contable'!$G$3,'Control de pagos'!$I:$I,'Audit Contable'!$H$3)</f>
        <v>0</v>
      </c>
      <c r="D24" s="70">
        <f>SUMIFS('Control de pagos'!E:E,'Control de pagos'!$B:$B,'Audit Contable'!$B24,'Control de pagos'!$I:$I,'Audit Contable'!$G$3,'Control de pagos'!$I:$I,'Audit Contable'!$H$3)</f>
        <v>0</v>
      </c>
      <c r="E24" s="70">
        <f>SUMIFS('Control de pagos'!F:F,'Control de pagos'!$B:$B,'Audit Contable'!$B24,'Control de pagos'!$I:$I,'Audit Contable'!$G$3,'Control de pagos'!$I:$I,'Audit Contable'!$H$3)</f>
        <v>0</v>
      </c>
      <c r="F24" s="70">
        <f t="shared" si="0"/>
        <v>0</v>
      </c>
      <c r="G24" s="70">
        <f t="shared" si="1"/>
        <v>0</v>
      </c>
    </row>
    <row r="25" spans="2:7">
      <c r="B25" s="67"/>
      <c r="C25" s="70">
        <f>SUMIFS('Control de pagos'!N:N,'Control de pagos'!$B:$B,'Audit Contable'!$B25,'Control de pagos'!$I:$I,'Audit Contable'!$G$3,'Control de pagos'!$I:$I,'Audit Contable'!$H$3)</f>
        <v>0</v>
      </c>
      <c r="D25" s="70">
        <f>SUMIFS('Control de pagos'!E:E,'Control de pagos'!$B:$B,'Audit Contable'!$B25,'Control de pagos'!$I:$I,'Audit Contable'!$G$3,'Control de pagos'!$I:$I,'Audit Contable'!$H$3)</f>
        <v>0</v>
      </c>
      <c r="E25" s="70">
        <f>SUMIFS('Control de pagos'!F:F,'Control de pagos'!$B:$B,'Audit Contable'!$B25,'Control de pagos'!$I:$I,'Audit Contable'!$G$3,'Control de pagos'!$I:$I,'Audit Contable'!$H$3)</f>
        <v>0</v>
      </c>
      <c r="F25" s="70">
        <f t="shared" si="0"/>
        <v>0</v>
      </c>
      <c r="G25" s="70">
        <f t="shared" si="1"/>
        <v>0</v>
      </c>
    </row>
    <row r="26" spans="2:7">
      <c r="B26" s="67"/>
      <c r="C26" s="70">
        <f>SUMIFS('Control de pagos'!N:N,'Control de pagos'!$B:$B,'Audit Contable'!$B26,'Control de pagos'!$I:$I,'Audit Contable'!$G$3,'Control de pagos'!$I:$I,'Audit Contable'!$H$3)</f>
        <v>0</v>
      </c>
      <c r="D26" s="70">
        <f>SUMIFS('Control de pagos'!E:E,'Control de pagos'!$B:$B,'Audit Contable'!$B26,'Control de pagos'!$I:$I,'Audit Contable'!$G$3,'Control de pagos'!$I:$I,'Audit Contable'!$H$3)</f>
        <v>0</v>
      </c>
      <c r="E26" s="70">
        <f>SUMIFS('Control de pagos'!F:F,'Control de pagos'!$B:$B,'Audit Contable'!$B26,'Control de pagos'!$I:$I,'Audit Contable'!$G$3,'Control de pagos'!$I:$I,'Audit Contable'!$H$3)</f>
        <v>0</v>
      </c>
      <c r="F26" s="70">
        <f t="shared" si="0"/>
        <v>0</v>
      </c>
      <c r="G26" s="70">
        <f t="shared" si="1"/>
        <v>0</v>
      </c>
    </row>
    <row r="27" spans="2:7">
      <c r="B27" s="67"/>
      <c r="C27" s="70">
        <f>SUMIFS('Control de pagos'!N:N,'Control de pagos'!$B:$B,'Audit Contable'!$B27,'Control de pagos'!$I:$I,'Audit Contable'!$G$3,'Control de pagos'!$I:$I,'Audit Contable'!$H$3)</f>
        <v>0</v>
      </c>
      <c r="D27" s="70">
        <f>SUMIFS('Control de pagos'!E:E,'Control de pagos'!$B:$B,'Audit Contable'!$B27,'Control de pagos'!$I:$I,'Audit Contable'!$G$3,'Control de pagos'!$I:$I,'Audit Contable'!$H$3)</f>
        <v>0</v>
      </c>
      <c r="E27" s="70">
        <f>SUMIFS('Control de pagos'!F:F,'Control de pagos'!$B:$B,'Audit Contable'!$B27,'Control de pagos'!$I:$I,'Audit Contable'!$G$3,'Control de pagos'!$I:$I,'Audit Contable'!$H$3)</f>
        <v>0</v>
      </c>
      <c r="F27" s="70">
        <f t="shared" si="0"/>
        <v>0</v>
      </c>
      <c r="G27" s="70">
        <f t="shared" si="1"/>
        <v>0</v>
      </c>
    </row>
    <row r="28" spans="2:7">
      <c r="B28" s="67"/>
      <c r="C28" s="70">
        <f>SUMIFS('Control de pagos'!N:N,'Control de pagos'!$B:$B,'Audit Contable'!$B28,'Control de pagos'!$I:$I,'Audit Contable'!$G$3,'Control de pagos'!$I:$I,'Audit Contable'!$H$3)</f>
        <v>0</v>
      </c>
      <c r="D28" s="70">
        <f>SUMIFS('Control de pagos'!E:E,'Control de pagos'!$B:$B,'Audit Contable'!$B28,'Control de pagos'!$I:$I,'Audit Contable'!$G$3,'Control de pagos'!$I:$I,'Audit Contable'!$H$3)</f>
        <v>0</v>
      </c>
      <c r="E28" s="70">
        <f>SUMIFS('Control de pagos'!F:F,'Control de pagos'!$B:$B,'Audit Contable'!$B28,'Control de pagos'!$I:$I,'Audit Contable'!$G$3,'Control de pagos'!$I:$I,'Audit Contable'!$H$3)</f>
        <v>0</v>
      </c>
      <c r="F28" s="70">
        <f t="shared" si="0"/>
        <v>0</v>
      </c>
      <c r="G28" s="70">
        <f t="shared" si="1"/>
        <v>0</v>
      </c>
    </row>
    <row r="29" spans="2:7">
      <c r="C29" s="71">
        <f>SUM(C7:C28)</f>
        <v>198121.46000000002</v>
      </c>
      <c r="D29" s="71">
        <f t="shared" ref="D29:G29" si="2">SUM(D7:D28)</f>
        <v>15533.2</v>
      </c>
      <c r="E29" s="71">
        <f t="shared" si="2"/>
        <v>0</v>
      </c>
      <c r="F29" s="71">
        <f t="shared" si="2"/>
        <v>15533.2</v>
      </c>
      <c r="G29" s="71">
        <f t="shared" si="2"/>
        <v>213654.66000000003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2022-11-14T11:17:19Z</dcterms:modified>
</cp:coreProperties>
</file>