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Planes!$A$3:$BC$4002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F12" i="7" s="1"/>
  <c r="E11" i="7"/>
  <c r="E10" i="7"/>
  <c r="E9" i="7"/>
  <c r="C7" i="7"/>
  <c r="F23" i="7" l="1"/>
  <c r="F15" i="7"/>
  <c r="G15" i="7" s="1"/>
  <c r="F19" i="7"/>
  <c r="G19" i="7" s="1"/>
  <c r="F27" i="7"/>
  <c r="G27" i="7" s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I19" i="6" s="1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L142" i="2" s="1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L80" i="2" s="1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N2413" i="1" l="1"/>
  <c r="J124" i="2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8" i="2" l="1"/>
  <c r="L140" i="2"/>
  <c r="L120" i="2"/>
  <c r="L136" i="2"/>
  <c r="L132" i="2"/>
  <c r="L128" i="2"/>
  <c r="L124" i="2"/>
  <c r="L122" i="2"/>
  <c r="L118" i="2"/>
  <c r="L134" i="2"/>
  <c r="L130" i="2"/>
  <c r="L126" i="2"/>
  <c r="L167" i="2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L68" i="2" s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L78" i="2" s="1"/>
  <c r="BC29" i="1"/>
  <c r="BC53" i="1"/>
  <c r="L72" i="2" s="1"/>
  <c r="BC18" i="1"/>
  <c r="L22" i="2" s="1"/>
  <c r="BC34" i="1"/>
  <c r="BC52" i="1"/>
  <c r="L70" i="2" s="1"/>
  <c r="BC55" i="1"/>
  <c r="L76" i="2" s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L74" i="2" s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<sst xmlns="http://schemas.openxmlformats.org/spreadsheetml/2006/main" count="1733" uniqueCount="113">
  <si>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</si>
  <si>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</si>
  <si>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</si>
  <si>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</si>
  <si>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</si>
  <si>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</si>
  <si>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</si>
  <si>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</si>
  <si>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</si>
  <si>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</si>
  <si>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</si>
  <si>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</si>
  <si>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</si>
  <si>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</si>
  <si>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</si>
  <si>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</si>
  <si>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</si>
  <si>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</si>
  <si>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</si>
  <si>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</si>
  <si>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</si>
  <si>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</si>
  <si>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</si>
  <si>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</si>
  <si>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</si>
  <si>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</si>
  <si>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</si>
  <si>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</si>
  <si>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</si>
  <si>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</si>
  <si>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</si>
  <si>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</si>
  <si>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</si>
  <si>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</si>
  <si>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</si>
  <si>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</si>
  <si>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</si>
  <si>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</si>
  <si>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</si>
  <si>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</si>
  <si>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</si>
  <si>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</si>
  <si>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</si>
  <si>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</si>
  <si>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</si>
  <si>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</si>
  <si>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</si>
  <si>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</si>
  <si>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</si>
  <si>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</si>
  <si>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</si>
  <si>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</si>
  <si>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</si>
  <si>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</si>
  <si>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</si>
  <si>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</si>
  <si>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</si>
  <si>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</si>
  <si>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</si>
  <si>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</si>
  <si>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</si>
  <si>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</si>
  <si>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</si>
  <si>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</si>
  <si>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</si>
  <si>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</si>
  <si>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</si>
  <si>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</si>
  <si>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</si>
  <si>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</si>
  <si>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</si>
  <si>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</si>
  <si>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</si>
  <si>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</si>
  <si>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</si>
  <si>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</si>
  <si>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</si>
  <si>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</si>
  <si>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</si>
  <si>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</si>
  <si>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</si>
  <si>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</si>
  <si>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</si>
  <si>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</si>
  <si>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</si>
  <si>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</si>
  <si>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</si>
  <si>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</si>
  <si>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</si>
  <si>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</si>
  <si>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</si>
  <si>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</si>
  <si>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</si>
  <si>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</si>
  <si>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</si>
  <si>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</si>
  <si>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</si>
  <si>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</si>
  <si>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</si>
  <si>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</si>
  <si>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</si>
  <si>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</si>
  <si>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</si>
  <si>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</si>
  <si>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</si>
  <si>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</si>
  <si>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</si>
  <si>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</si>
  <si>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</si>
  <si>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</si>
  <si>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</si>
  <si>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</si>
  <si>
    <t>GRUPO ZECOM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</si>
</sst>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165" fontId="20" fillId="16" borderId="7" xfId="0" applyNumberFormat="1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0.11891627620951913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>
        <v>44926</v>
      </c>
      <c r="F29" s="5">
        <v>396441.09</v>
      </c>
      <c r="G29" s="7"/>
      <c r="H29" s="95">
        <f t="shared" si="2"/>
        <v>44896</v>
      </c>
      <c r="I29" s="37">
        <f t="shared" si="3"/>
        <v>45996.698479600018</v>
      </c>
      <c r="J29" s="38">
        <f t="shared" si="4"/>
        <v>0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>
        <v>662498.66</v>
      </c>
      <c r="D30" s="36">
        <v>76896.659485847136</v>
      </c>
      <c r="E30" s="8">
        <v>44957</v>
      </c>
      <c r="F30" s="5">
        <v>662498.66</v>
      </c>
      <c r="G30" s="7"/>
      <c r="H30" s="95">
        <f t="shared" si="2"/>
        <v>44927</v>
      </c>
      <c r="I30" s="37">
        <f t="shared" si="3"/>
        <v>76896.659485847136</v>
      </c>
      <c r="J30" s="38">
        <f t="shared" si="4"/>
        <v>0</v>
      </c>
      <c r="N30" s="2"/>
      <c r="O30" s="13">
        <f t="shared" si="8"/>
        <v>0.11607066418194285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76896.659485847136</v>
      </c>
    </row>
    <row r="31" spans="2:19">
      <c r="B31" s="32">
        <v>44927</v>
      </c>
      <c r="C31" s="35">
        <v>468951.01</v>
      </c>
      <c r="D31" s="36">
        <v>54437.005276028591</v>
      </c>
      <c r="E31" s="8">
        <v>44965</v>
      </c>
      <c r="F31" s="5">
        <v>468951.01</v>
      </c>
      <c r="G31" s="7"/>
      <c r="H31" s="95">
        <f t="shared" si="2"/>
        <v>44927</v>
      </c>
      <c r="I31" s="37">
        <f t="shared" si="3"/>
        <v>54437.005276028591</v>
      </c>
      <c r="J31" s="38">
        <f t="shared" si="4"/>
        <v>0</v>
      </c>
      <c r="N31" s="2"/>
      <c r="O31" s="13">
        <f t="shared" si="8"/>
        <v>0.11608249927008066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54437.005276028591</v>
      </c>
    </row>
    <row r="32" spans="2:19">
      <c r="B32" s="32">
        <v>44958</v>
      </c>
      <c r="C32" s="35">
        <v>483970.57</v>
      </c>
      <c r="D32" s="36">
        <v>56185.555598999985</v>
      </c>
      <c r="E32" s="8">
        <v>44994</v>
      </c>
      <c r="F32" s="5">
        <v>483970.57</v>
      </c>
      <c r="G32" s="7"/>
      <c r="H32" s="95">
        <f t="shared" si="2"/>
        <v>44958</v>
      </c>
      <c r="I32" s="37">
        <f t="shared" si="3"/>
        <v>56185.555598999985</v>
      </c>
      <c r="J32" s="38">
        <f t="shared" si="4"/>
        <v>0</v>
      </c>
      <c r="N32" s="2"/>
      <c r="O32" s="13">
        <f t="shared" si="8"/>
        <v>0.11609291779663376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56185.555598999985</v>
      </c>
    </row>
    <row r="33" spans="2:19">
      <c r="B33" s="32">
        <v>44986</v>
      </c>
      <c r="C33" s="35">
        <v>478627.24</v>
      </c>
      <c r="D33" s="36">
        <v>55563.583463441581</v>
      </c>
      <c r="E33" s="8">
        <v>45043</v>
      </c>
      <c r="F33" s="5">
        <v>478627.24</v>
      </c>
      <c r="G33" s="7"/>
      <c r="H33" s="95">
        <f t="shared" si="2"/>
        <v>45017</v>
      </c>
      <c r="I33" s="37">
        <f t="shared" si="3"/>
        <v>55563.583463441581</v>
      </c>
      <c r="J33" s="38">
        <f t="shared" si="4"/>
        <v>0</v>
      </c>
      <c r="N33" s="2"/>
      <c r="O33" s="13">
        <f t="shared" si="8"/>
        <v>0.11608947176395891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55563.583463441581</v>
      </c>
    </row>
    <row r="34" spans="2:19">
      <c r="B34" s="32">
        <v>45017</v>
      </c>
      <c r="C34" s="35">
        <v>544712.79</v>
      </c>
      <c r="D34" s="36">
        <v>63255.82</v>
      </c>
      <c r="E34" s="8">
        <v>45075</v>
      </c>
      <c r="F34" s="5">
        <v>544712.79</v>
      </c>
      <c r="G34" s="7"/>
      <c r="H34" s="95">
        <f t="shared" si="2"/>
        <v>45047</v>
      </c>
      <c r="I34" s="37">
        <f t="shared" si="3"/>
        <v>63255.82</v>
      </c>
      <c r="J34" s="38">
        <f t="shared" si="4"/>
        <v>0</v>
      </c>
      <c r="N34" s="2"/>
      <c r="O34" s="13">
        <f t="shared" si="8"/>
        <v>0.11612692259346434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63255.82</v>
      </c>
    </row>
    <row r="35" spans="2:19">
      <c r="B35" s="32">
        <v>45047</v>
      </c>
      <c r="C35" s="35">
        <v>666098.93000000005</v>
      </c>
      <c r="D35" s="36">
        <v>77378.091977999982</v>
      </c>
      <c r="E35" s="8"/>
      <c r="F35" s="5"/>
      <c r="G35" s="7"/>
      <c r="H35" s="95" t="str">
        <f t="shared" si="2"/>
        <v/>
      </c>
      <c r="I35" s="37">
        <f t="shared" si="3"/>
        <v>0</v>
      </c>
      <c r="J35" s="38">
        <f t="shared" si="4"/>
        <v>666098.93000000005</v>
      </c>
      <c r="N35" s="2"/>
      <c r="O35" s="13">
        <f t="shared" si="8"/>
        <v>0.11616606556926908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77378.091977999982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0" t="s">
        <v>75</v>
      </c>
      <c r="C6" s="160"/>
      <c r="D6" s="160"/>
      <c r="E6" s="16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0" t="s">
        <v>48</v>
      </c>
      <c r="B12" s="150" t="s">
        <v>49</v>
      </c>
      <c r="C12" s="150" t="s">
        <v>50</v>
      </c>
      <c r="D12" s="152" t="s">
        <v>51</v>
      </c>
      <c r="E12" s="15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1"/>
      <c r="B13" s="151"/>
      <c r="C13" s="151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4">
        <v>8</v>
      </c>
      <c r="D14" s="157">
        <v>2.1499999999999998E-2</v>
      </c>
      <c r="E14" s="15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5"/>
      <c r="D15" s="158"/>
      <c r="E15" s="15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5"/>
      <c r="D16" s="158"/>
      <c r="E16" s="15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5"/>
      <c r="D17" s="158"/>
      <c r="E17" s="15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6"/>
      <c r="D18" s="159"/>
      <c r="E18" s="15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0" t="s">
        <v>88</v>
      </c>
      <c r="C19" s="160"/>
      <c r="D19" s="160"/>
      <c r="E19" s="16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0" t="s">
        <v>48</v>
      </c>
      <c r="B25" s="150" t="s">
        <v>49</v>
      </c>
      <c r="C25" s="150" t="s">
        <v>50</v>
      </c>
      <c r="D25" s="152" t="s">
        <v>51</v>
      </c>
      <c r="E25" s="15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1"/>
      <c r="B26" s="151"/>
      <c r="C26" s="151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4">
        <v>31</v>
      </c>
      <c r="D27" s="157">
        <v>0.02</v>
      </c>
      <c r="E27" s="15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5"/>
      <c r="D28" s="158"/>
      <c r="E28" s="15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5"/>
      <c r="D29" s="158"/>
      <c r="E29" s="15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5"/>
      <c r="D30" s="158"/>
      <c r="E30" s="15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6"/>
      <c r="D31" s="159"/>
      <c r="E31" s="15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0" t="s">
        <v>96</v>
      </c>
      <c r="C32" s="160"/>
      <c r="D32" s="160"/>
      <c r="E32" s="16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0" t="s">
        <v>48</v>
      </c>
      <c r="B38" s="150" t="s">
        <v>49</v>
      </c>
      <c r="C38" s="150" t="s">
        <v>50</v>
      </c>
      <c r="D38" s="152" t="s">
        <v>51</v>
      </c>
      <c r="E38" s="15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1"/>
      <c r="B39" s="151"/>
      <c r="C39" s="151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4">
        <v>31</v>
      </c>
      <c r="D40" s="157">
        <v>0.02</v>
      </c>
      <c r="E40" s="15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5"/>
      <c r="D41" s="158"/>
      <c r="E41" s="15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5"/>
      <c r="D42" s="158"/>
      <c r="E42" s="15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5"/>
      <c r="D43" s="158"/>
      <c r="E43" s="15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6"/>
      <c r="D44" s="159"/>
      <c r="E44" s="15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0" t="s">
        <v>98</v>
      </c>
      <c r="C45" s="160"/>
      <c r="D45" s="160"/>
      <c r="E45" s="16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0" t="s">
        <v>107</v>
      </c>
      <c r="C58" s="160"/>
      <c r="D58" s="160"/>
      <c r="E58" s="16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0"/>
      <c r="C71" s="160"/>
      <c r="D71" s="160"/>
      <c r="E71" s="16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0"/>
      <c r="C84" s="160"/>
      <c r="D84" s="160"/>
      <c r="E84" s="16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0"/>
      <c r="C97" s="160"/>
      <c r="D97" s="160"/>
      <c r="E97" s="16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0"/>
      <c r="C110" s="160"/>
      <c r="D110" s="160"/>
      <c r="E110" s="16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0"/>
      <c r="C123" s="160"/>
      <c r="D123" s="160"/>
      <c r="E123" s="16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0"/>
      <c r="C136" s="160"/>
      <c r="D136" s="160"/>
      <c r="E136" s="16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0"/>
      <c r="C149" s="160"/>
      <c r="D149" s="160"/>
      <c r="E149" s="16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6"/>
  <sheetViews>
    <sheetView zoomScale="85" zoomScaleNormal="85" workbookViewId="0">
      <pane ySplit="3" topLeftCell="A21" activePane="bottomLeft" state="frozen"/>
      <selection pane="bottomLeft" activeCell="E2" sqref="E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t="15.75" thickBot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2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I143" sqref="I14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1348.7112</v>
      </c>
      <c r="L2" s="18" t="s">
        <v>33</v>
      </c>
    </row>
    <row r="3" spans="1:14" ht="37.5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thickBot="1">
      <c r="A4" s="11" t="str">
        <f t="shared" ref="A4:A41" si="1">B4&amp;" "&amp;IF(C4="",C3,C4)</f>
        <v>N089123 1</v>
      </c>
      <c r="B4" s="3" t="s">
        <v>75</v>
      </c>
      <c r="C4" s="167">
        <v>1</v>
      </c>
      <c r="D4" s="169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thickBot="1">
      <c r="A5" s="11" t="str">
        <f t="shared" si="1"/>
        <v>N089123 1</v>
      </c>
      <c r="B5" s="3" t="s">
        <v>75</v>
      </c>
      <c r="C5" s="168"/>
      <c r="D5" s="170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thickBot="1">
      <c r="A6" s="11" t="str">
        <f t="shared" si="1"/>
        <v>N089123 2</v>
      </c>
      <c r="B6" s="3" t="s">
        <v>75</v>
      </c>
      <c r="C6" s="167">
        <v>2</v>
      </c>
      <c r="D6" s="169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thickBot="1">
      <c r="A7" s="11" t="str">
        <f t="shared" si="1"/>
        <v>N089123 2</v>
      </c>
      <c r="B7" s="3" t="s">
        <v>75</v>
      </c>
      <c r="C7" s="168"/>
      <c r="D7" s="170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thickBot="1">
      <c r="A8" s="11" t="str">
        <f t="shared" si="1"/>
        <v>N089123 3</v>
      </c>
      <c r="B8" s="3" t="s">
        <v>75</v>
      </c>
      <c r="C8" s="167">
        <v>3</v>
      </c>
      <c r="D8" s="169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thickBot="1">
      <c r="A9" s="11" t="str">
        <f t="shared" si="1"/>
        <v>N089123 3</v>
      </c>
      <c r="B9" s="3" t="s">
        <v>75</v>
      </c>
      <c r="C9" s="168"/>
      <c r="D9" s="170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thickBot="1">
      <c r="A10" s="11" t="str">
        <f t="shared" si="1"/>
        <v>N089123 4</v>
      </c>
      <c r="B10" s="3" t="s">
        <v>75</v>
      </c>
      <c r="C10" s="167">
        <v>4</v>
      </c>
      <c r="D10" s="169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thickBot="1">
      <c r="A11" s="11" t="str">
        <f t="shared" si="1"/>
        <v>N089123 4</v>
      </c>
      <c r="B11" s="3" t="s">
        <v>75</v>
      </c>
      <c r="C11" s="168"/>
      <c r="D11" s="170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thickBot="1">
      <c r="A12" s="11" t="str">
        <f t="shared" si="1"/>
        <v>N089123 5</v>
      </c>
      <c r="B12" s="3" t="s">
        <v>75</v>
      </c>
      <c r="C12" s="167">
        <v>5</v>
      </c>
      <c r="D12" s="169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thickBot="1">
      <c r="A13" s="11" t="str">
        <f t="shared" si="1"/>
        <v>N089123 5</v>
      </c>
      <c r="B13" s="3" t="s">
        <v>75</v>
      </c>
      <c r="C13" s="168"/>
      <c r="D13" s="170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thickBot="1">
      <c r="A14" s="11" t="str">
        <f t="shared" si="1"/>
        <v>N089123 6</v>
      </c>
      <c r="B14" s="3" t="s">
        <v>75</v>
      </c>
      <c r="C14" s="167">
        <v>6</v>
      </c>
      <c r="D14" s="169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thickBot="1">
      <c r="A15" s="11" t="str">
        <f t="shared" si="1"/>
        <v>N089123 6</v>
      </c>
      <c r="B15" s="3" t="s">
        <v>75</v>
      </c>
      <c r="C15" s="168"/>
      <c r="D15" s="170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thickBot="1">
      <c r="A16" s="11" t="str">
        <f t="shared" si="1"/>
        <v>N089123 7</v>
      </c>
      <c r="B16" s="3" t="s">
        <v>75</v>
      </c>
      <c r="C16" s="167">
        <v>7</v>
      </c>
      <c r="D16" s="169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thickBot="1">
      <c r="A17" s="11" t="str">
        <f t="shared" si="1"/>
        <v>N089123 7</v>
      </c>
      <c r="B17" s="3" t="s">
        <v>75</v>
      </c>
      <c r="C17" s="168"/>
      <c r="D17" s="170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thickBot="1">
      <c r="A18" s="11" t="str">
        <f t="shared" si="1"/>
        <v>N089123 8</v>
      </c>
      <c r="B18" s="3" t="s">
        <v>75</v>
      </c>
      <c r="C18" s="167">
        <v>8</v>
      </c>
      <c r="D18" s="169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thickBot="1">
      <c r="A19" s="11" t="str">
        <f t="shared" si="1"/>
        <v>N089123 8</v>
      </c>
      <c r="B19" s="3" t="s">
        <v>75</v>
      </c>
      <c r="C19" s="168"/>
      <c r="D19" s="170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5">
        <v>1</v>
      </c>
      <c r="D22" s="177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76"/>
      <c r="D23" s="178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5">
        <v>2</v>
      </c>
      <c r="D24" s="177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76"/>
      <c r="D25" s="178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5">
        <v>3</v>
      </c>
      <c r="D26" s="177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76"/>
      <c r="D27" s="178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67">
        <v>4</v>
      </c>
      <c r="D28" s="177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68"/>
      <c r="D29" s="178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67">
        <v>5</v>
      </c>
      <c r="D30" s="169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68"/>
      <c r="D31" s="170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67">
        <v>6</v>
      </c>
      <c r="D32" s="169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68"/>
      <c r="D33" s="170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67">
        <v>7</v>
      </c>
      <c r="D34" s="169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68"/>
      <c r="D35" s="170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67">
        <v>8</v>
      </c>
      <c r="D36" s="169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68"/>
      <c r="D37" s="170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67">
        <v>9</v>
      </c>
      <c r="D38" s="169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68"/>
      <c r="D39" s="170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67">
        <v>10</v>
      </c>
      <c r="D40" s="169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68"/>
      <c r="D41" s="170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67">
        <v>11</v>
      </c>
      <c r="D42" s="169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68"/>
      <c r="D43" s="170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67">
        <v>12</v>
      </c>
      <c r="D44" s="169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68"/>
      <c r="D45" s="170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67">
        <v>13</v>
      </c>
      <c r="D46" s="169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68"/>
      <c r="D47" s="170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67">
        <v>14</v>
      </c>
      <c r="D48" s="169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68"/>
      <c r="D49" s="170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67">
        <v>15</v>
      </c>
      <c r="D50" s="169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68"/>
      <c r="D51" s="170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67">
        <v>16</v>
      </c>
      <c r="D52" s="169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68"/>
      <c r="D53" s="170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5">
        <v>17</v>
      </c>
      <c r="D54" s="177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76"/>
      <c r="D55" s="178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67">
        <v>18</v>
      </c>
      <c r="D56" s="169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68"/>
      <c r="D57" s="170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67">
        <v>19</v>
      </c>
      <c r="D58" s="169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68"/>
      <c r="D59" s="170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67">
        <v>20</v>
      </c>
      <c r="D60" s="169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68"/>
      <c r="D61" s="170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67">
        <v>21</v>
      </c>
      <c r="D62" s="169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68"/>
      <c r="D63" s="170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67">
        <v>22</v>
      </c>
      <c r="D64" s="169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68"/>
      <c r="D65" s="170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67">
        <v>23</v>
      </c>
      <c r="D66" s="169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68"/>
      <c r="D67" s="170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67">
        <v>24</v>
      </c>
      <c r="D68" s="169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68"/>
      <c r="D69" s="170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67">
        <v>25</v>
      </c>
      <c r="D70" s="169">
        <v>11239.36</v>
      </c>
      <c r="E70" s="106">
        <v>5762.05</v>
      </c>
      <c r="F70" s="107" t="s">
        <v>86</v>
      </c>
      <c r="G70" s="106">
        <v>17001.41</v>
      </c>
      <c r="H70" s="108">
        <v>44911</v>
      </c>
      <c r="I70" s="41">
        <v>44911</v>
      </c>
      <c r="J70" s="30">
        <f t="shared" si="3"/>
        <v>44896</v>
      </c>
      <c r="L70" s="11">
        <f>IF(I70&lt;&gt;"",IF(SUMIF(Planes!BA:BA,'Control de pagos'!A70,Planes!BC:BC)=0,"",SUMIF(Planes!BA:BA,'Control de pagos'!A70,Planes!BC:BC)),"")</f>
        <v>1348.7232000000001</v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68"/>
      <c r="D71" s="170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67">
        <v>26</v>
      </c>
      <c r="D72" s="169">
        <v>11239.36</v>
      </c>
      <c r="E72" s="106">
        <v>5994.33</v>
      </c>
      <c r="F72" s="107" t="s">
        <v>86</v>
      </c>
      <c r="G72" s="106">
        <v>17233.689999999999</v>
      </c>
      <c r="H72" s="108">
        <v>44942</v>
      </c>
      <c r="I72" s="41">
        <v>44942</v>
      </c>
      <c r="J72" s="30">
        <f t="shared" si="3"/>
        <v>44927</v>
      </c>
      <c r="L72" s="11">
        <f>IF(I72&lt;&gt;"",IF(SUMIF(Planes!BA:BA,'Control de pagos'!A72,Planes!BC:BC)=0,"",SUMIF(Planes!BA:BA,'Control de pagos'!A72,Planes!BC:BC)),"")</f>
        <v>1348.7232000000001</v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68"/>
      <c r="D73" s="170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67">
        <v>27</v>
      </c>
      <c r="D74" s="169">
        <v>11239.36</v>
      </c>
      <c r="E74" s="106">
        <v>6219.11</v>
      </c>
      <c r="F74" s="107" t="s">
        <v>86</v>
      </c>
      <c r="G74" s="106">
        <v>17458.47</v>
      </c>
      <c r="H74" s="108">
        <v>44973</v>
      </c>
      <c r="I74" s="41">
        <v>44973</v>
      </c>
      <c r="J74" s="30">
        <f t="shared" si="3"/>
        <v>44958</v>
      </c>
      <c r="L74" s="11">
        <f>IF(I74&lt;&gt;"",IF(SUMIF(Planes!BA:BA,'Control de pagos'!A74,Planes!BC:BC)=0,"",SUMIF(Planes!BA:BA,'Control de pagos'!A74,Planes!BC:BC)),"")</f>
        <v>1348.7232000000001</v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68"/>
      <c r="D75" s="170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67">
        <v>28</v>
      </c>
      <c r="D76" s="169">
        <v>11239.36</v>
      </c>
      <c r="E76" s="106">
        <v>6421.42</v>
      </c>
      <c r="F76" s="107" t="s">
        <v>86</v>
      </c>
      <c r="G76" s="106">
        <v>17660.78</v>
      </c>
      <c r="H76" s="108">
        <v>45001</v>
      </c>
      <c r="I76" s="41">
        <v>45001</v>
      </c>
      <c r="J76" s="30">
        <f t="shared" si="3"/>
        <v>44986</v>
      </c>
      <c r="L76" s="11">
        <f>IF(I76&lt;&gt;"",IF(SUMIF(Planes!BA:BA,'Control de pagos'!A76,Planes!BC:BC)=0,"",SUMIF(Planes!BA:BA,'Control de pagos'!A76,Planes!BC:BC)),"")</f>
        <v>1348.7232000000001</v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68"/>
      <c r="D77" s="170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67">
        <v>29</v>
      </c>
      <c r="D78" s="169">
        <v>11239.36</v>
      </c>
      <c r="E78" s="106">
        <v>6668.69</v>
      </c>
      <c r="F78" s="107" t="s">
        <v>86</v>
      </c>
      <c r="G78" s="106">
        <v>17908.05</v>
      </c>
      <c r="H78" s="108">
        <v>45032</v>
      </c>
      <c r="I78" s="41">
        <v>45032</v>
      </c>
      <c r="J78" s="30">
        <f t="shared" si="3"/>
        <v>45017</v>
      </c>
      <c r="L78" s="11">
        <f>IF(I78&lt;&gt;"",IF(SUMIF(Planes!BA:BA,'Control de pagos'!A78,Planes!BC:BC)=0,"",SUMIF(Planes!BA:BA,'Control de pagos'!A78,Planes!BC:BC)),"")</f>
        <v>1348.7232000000001</v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68"/>
      <c r="D79" s="170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67">
        <v>30</v>
      </c>
      <c r="D80" s="169">
        <v>11239.26</v>
      </c>
      <c r="E80" s="106">
        <v>6885.92</v>
      </c>
      <c r="F80" s="107" t="s">
        <v>86</v>
      </c>
      <c r="G80" s="106">
        <v>18125.18</v>
      </c>
      <c r="H80" s="108">
        <v>45062</v>
      </c>
      <c r="I80" s="41">
        <v>45062</v>
      </c>
      <c r="J80" s="30">
        <f t="shared" si="3"/>
        <v>45047</v>
      </c>
      <c r="L80" s="11">
        <f>IF(I80&lt;&gt;"",IF(SUMIF(Planes!BA:BA,'Control de pagos'!A80,Planes!BC:BC)=0,"",SUMIF(Planes!BA:BA,'Control de pagos'!A80,Planes!BC:BC)),"")</f>
        <v>1348.7112</v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68"/>
      <c r="D81" s="170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5">
        <v>1</v>
      </c>
      <c r="D84" s="177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76"/>
      <c r="D85" s="178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7">
        <v>2</v>
      </c>
      <c r="D86" s="177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8"/>
      <c r="D87" s="178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5">
        <v>3</v>
      </c>
      <c r="D88" s="177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76"/>
      <c r="D89" s="178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5">
        <v>4</v>
      </c>
      <c r="D90" s="177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76"/>
      <c r="D91" s="178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7">
        <v>5</v>
      </c>
      <c r="D92" s="169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8"/>
      <c r="D93" s="170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7">
        <v>6</v>
      </c>
      <c r="D94" s="169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8"/>
      <c r="D95" s="170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7">
        <v>7</v>
      </c>
      <c r="D96" s="169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8"/>
      <c r="D97" s="170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7">
        <v>8</v>
      </c>
      <c r="D98" s="169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8"/>
      <c r="D99" s="170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7">
        <v>9</v>
      </c>
      <c r="D100" s="169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8"/>
      <c r="D101" s="170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7">
        <v>10</v>
      </c>
      <c r="D102" s="169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8"/>
      <c r="D103" s="170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7">
        <v>11</v>
      </c>
      <c r="D104" s="169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8"/>
      <c r="D105" s="170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7">
        <v>12</v>
      </c>
      <c r="D106" s="169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8"/>
      <c r="D107" s="170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7">
        <v>13</v>
      </c>
      <c r="D108" s="169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8"/>
      <c r="D109" s="170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7">
        <v>14</v>
      </c>
      <c r="D110" s="169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8"/>
      <c r="D111" s="170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7">
        <v>15</v>
      </c>
      <c r="D112" s="169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8"/>
      <c r="D113" s="170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7">
        <v>16</v>
      </c>
      <c r="D114" s="169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8"/>
      <c r="D115" s="170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5">
        <v>17</v>
      </c>
      <c r="D116" s="177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76"/>
      <c r="D117" s="178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7">
        <v>18</v>
      </c>
      <c r="D118" s="169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8"/>
      <c r="D119" s="170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7">
        <v>19</v>
      </c>
      <c r="D120" s="169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8"/>
      <c r="D121" s="170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7">
        <v>20</v>
      </c>
      <c r="D122" s="169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8"/>
      <c r="D123" s="170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7">
        <v>21</v>
      </c>
      <c r="D124" s="169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8"/>
      <c r="D125" s="170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7">
        <v>22</v>
      </c>
      <c r="D126" s="169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8"/>
      <c r="D127" s="170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7">
        <v>23</v>
      </c>
      <c r="D128" s="169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8"/>
      <c r="D129" s="170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67">
        <v>24</v>
      </c>
      <c r="D130" s="169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68"/>
      <c r="D131" s="170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67">
        <v>25</v>
      </c>
      <c r="D132" s="169">
        <v>12118.86</v>
      </c>
      <c r="E132" s="106">
        <v>6212.94</v>
      </c>
      <c r="F132" s="107" t="s">
        <v>86</v>
      </c>
      <c r="G132" s="106">
        <v>18331.8</v>
      </c>
      <c r="H132" s="108">
        <v>44911</v>
      </c>
      <c r="I132" s="41">
        <v>44911</v>
      </c>
      <c r="J132" s="30">
        <f t="shared" si="6"/>
        <v>44896</v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68"/>
      <c r="D133" s="170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67">
        <v>26</v>
      </c>
      <c r="D134" s="169">
        <v>12118.86</v>
      </c>
      <c r="E134" s="106">
        <v>6463.39</v>
      </c>
      <c r="F134" s="107" t="s">
        <v>86</v>
      </c>
      <c r="G134" s="106">
        <v>18582.25</v>
      </c>
      <c r="H134" s="108">
        <v>44942</v>
      </c>
      <c r="I134" s="41">
        <v>44942</v>
      </c>
      <c r="J134" s="30">
        <f t="shared" si="6"/>
        <v>44927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68"/>
      <c r="D135" s="170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67">
        <v>27</v>
      </c>
      <c r="D136" s="169">
        <v>12118.86</v>
      </c>
      <c r="E136" s="106">
        <v>6705.77</v>
      </c>
      <c r="F136" s="107" t="s">
        <v>86</v>
      </c>
      <c r="G136" s="106">
        <v>18824.63</v>
      </c>
      <c r="H136" s="108">
        <v>44973</v>
      </c>
      <c r="I136" s="41">
        <v>44973</v>
      </c>
      <c r="J136" s="30">
        <f t="shared" si="6"/>
        <v>44958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68"/>
      <c r="D137" s="170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>-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7">
        <v>28</v>
      </c>
      <c r="D138" s="169">
        <v>12118.86</v>
      </c>
      <c r="E138" s="106">
        <v>6923.91</v>
      </c>
      <c r="F138" s="107" t="s">
        <v>86</v>
      </c>
      <c r="G138" s="106">
        <v>19042.77</v>
      </c>
      <c r="H138" s="108">
        <v>45001</v>
      </c>
      <c r="I138" s="41">
        <v>45001</v>
      </c>
      <c r="J138" s="30">
        <f t="shared" si="6"/>
        <v>44986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8"/>
      <c r="D139" s="170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67">
        <v>29</v>
      </c>
      <c r="D140" s="169">
        <v>12118.86</v>
      </c>
      <c r="E140" s="106">
        <v>7190.52</v>
      </c>
      <c r="F140" s="107" t="s">
        <v>86</v>
      </c>
      <c r="G140" s="106">
        <v>19309.38</v>
      </c>
      <c r="H140" s="108">
        <v>45032</v>
      </c>
      <c r="I140" s="41">
        <v>45032</v>
      </c>
      <c r="J140" s="30">
        <f t="shared" si="6"/>
        <v>45017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68"/>
      <c r="D141" s="170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67">
        <v>30</v>
      </c>
      <c r="D142" s="169">
        <v>12118.8</v>
      </c>
      <c r="E142" s="106">
        <v>7424.78</v>
      </c>
      <c r="F142" s="107" t="s">
        <v>86</v>
      </c>
      <c r="G142" s="106">
        <v>19543.580000000002</v>
      </c>
      <c r="H142" s="108">
        <v>45062</v>
      </c>
      <c r="I142" s="41">
        <v>45062</v>
      </c>
      <c r="J142" s="30">
        <f t="shared" si="6"/>
        <v>45047</v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68"/>
      <c r="D143" s="170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>-</v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t="15.75" thickBot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t="15.75" thickBot="1">
      <c r="A145" s="11" t="str">
        <f t="shared" si="7"/>
        <v>O702873 1</v>
      </c>
      <c r="B145" s="3" t="s">
        <v>98</v>
      </c>
      <c r="C145" s="171">
        <v>1</v>
      </c>
      <c r="D145" s="173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thickBot="1">
      <c r="A146" s="11" t="str">
        <f t="shared" si="7"/>
        <v>O702873 1</v>
      </c>
      <c r="B146" s="3" t="s">
        <v>98</v>
      </c>
      <c r="C146" s="172"/>
      <c r="D146" s="174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thickBot="1">
      <c r="A147" s="11" t="str">
        <f t="shared" si="7"/>
        <v>O702873 2</v>
      </c>
      <c r="B147" s="3" t="s">
        <v>98</v>
      </c>
      <c r="C147" s="171">
        <v>2</v>
      </c>
      <c r="D147" s="173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thickBot="1">
      <c r="A148" s="11" t="str">
        <f t="shared" si="7"/>
        <v>O702873 2</v>
      </c>
      <c r="B148" s="3" t="s">
        <v>98</v>
      </c>
      <c r="C148" s="172"/>
      <c r="D148" s="174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thickBot="1">
      <c r="A149" s="11" t="str">
        <f t="shared" si="7"/>
        <v>O702873 3</v>
      </c>
      <c r="B149" s="3" t="s">
        <v>98</v>
      </c>
      <c r="C149" s="171">
        <v>3</v>
      </c>
      <c r="D149" s="173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thickBot="1">
      <c r="A150" s="11" t="str">
        <f t="shared" si="7"/>
        <v>O702873 3</v>
      </c>
      <c r="B150" s="3" t="s">
        <v>98</v>
      </c>
      <c r="C150" s="172"/>
      <c r="D150" s="174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thickBot="1">
      <c r="A151" s="11" t="str">
        <f t="shared" si="7"/>
        <v>O702873 4</v>
      </c>
      <c r="B151" s="3" t="s">
        <v>98</v>
      </c>
      <c r="C151" s="171">
        <v>4</v>
      </c>
      <c r="D151" s="173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thickBot="1">
      <c r="A152" s="11" t="str">
        <f t="shared" si="7"/>
        <v>O702873 4</v>
      </c>
      <c r="B152" s="3" t="s">
        <v>98</v>
      </c>
      <c r="C152" s="172"/>
      <c r="D152" s="174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thickBot="1">
      <c r="A153" s="11" t="str">
        <f t="shared" si="7"/>
        <v>O702873 5</v>
      </c>
      <c r="B153" s="3" t="s">
        <v>98</v>
      </c>
      <c r="C153" s="171">
        <v>5</v>
      </c>
      <c r="D153" s="173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thickBot="1">
      <c r="A154" s="11" t="str">
        <f t="shared" si="7"/>
        <v>O702873 5</v>
      </c>
      <c r="B154" s="3" t="s">
        <v>98</v>
      </c>
      <c r="C154" s="172"/>
      <c r="D154" s="174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thickBot="1">
      <c r="A155" s="11" t="str">
        <f t="shared" si="7"/>
        <v>O702873 6</v>
      </c>
      <c r="B155" s="3" t="s">
        <v>98</v>
      </c>
      <c r="C155" s="171">
        <v>6</v>
      </c>
      <c r="D155" s="173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thickBot="1">
      <c r="A156" s="11" t="str">
        <f t="shared" si="7"/>
        <v>O702873 6</v>
      </c>
      <c r="B156" s="3" t="s">
        <v>98</v>
      </c>
      <c r="C156" s="172"/>
      <c r="D156" s="174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thickBot="1">
      <c r="A157" s="11" t="str">
        <f t="shared" si="7"/>
        <v>O702873 7</v>
      </c>
      <c r="B157" s="3" t="s">
        <v>98</v>
      </c>
      <c r="C157" s="171">
        <v>7</v>
      </c>
      <c r="D157" s="173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thickBot="1">
      <c r="A158" s="11" t="str">
        <f t="shared" si="7"/>
        <v>O702873 7</v>
      </c>
      <c r="B158" s="3" t="s">
        <v>98</v>
      </c>
      <c r="C158" s="172"/>
      <c r="D158" s="174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thickBot="1">
      <c r="A159" s="11" t="str">
        <f t="shared" si="7"/>
        <v>O702873 8</v>
      </c>
      <c r="B159" s="3" t="s">
        <v>98</v>
      </c>
      <c r="C159" s="171">
        <v>8</v>
      </c>
      <c r="D159" s="173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thickBot="1">
      <c r="A160" s="11" t="str">
        <f t="shared" si="7"/>
        <v>O702873 8</v>
      </c>
      <c r="B160" s="3" t="s">
        <v>98</v>
      </c>
      <c r="C160" s="172"/>
      <c r="D160" s="174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7.5" thickBot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thickBot="1">
      <c r="A163" s="11" t="str">
        <f t="shared" si="7"/>
        <v>P103359 1</v>
      </c>
      <c r="B163" s="3" t="s">
        <v>107</v>
      </c>
      <c r="C163" s="163">
        <v>1</v>
      </c>
      <c r="D163" s="165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thickBot="1">
      <c r="A164" s="11" t="str">
        <f t="shared" si="7"/>
        <v>P103359 1</v>
      </c>
      <c r="B164" s="3" t="s">
        <v>107</v>
      </c>
      <c r="C164" s="164"/>
      <c r="D164" s="166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thickBot="1">
      <c r="A165" s="11" t="str">
        <f t="shared" si="7"/>
        <v>P103359 2</v>
      </c>
      <c r="B165" s="3" t="s">
        <v>107</v>
      </c>
      <c r="C165" s="163">
        <v>2</v>
      </c>
      <c r="D165" s="165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thickBot="1">
      <c r="A166" s="11" t="str">
        <f t="shared" si="7"/>
        <v>P103359 2</v>
      </c>
      <c r="B166" s="3" t="s">
        <v>107</v>
      </c>
      <c r="C166" s="164"/>
      <c r="D166" s="166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thickBot="1">
      <c r="A167" s="11" t="str">
        <f t="shared" si="7"/>
        <v>P103359 3</v>
      </c>
      <c r="B167" s="3" t="s">
        <v>107</v>
      </c>
      <c r="C167" s="163">
        <v>3</v>
      </c>
      <c r="D167" s="165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thickBot="1">
      <c r="A168" s="11" t="str">
        <f t="shared" si="7"/>
        <v>P103359 3</v>
      </c>
      <c r="B168" s="3" t="s">
        <v>107</v>
      </c>
      <c r="C168" s="164"/>
      <c r="D168" s="166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4" sqref="G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79" t="s">
        <v>112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45047</v>
      </c>
      <c r="C7" s="29">
        <f>SUMIF(SUSS!H:H,'Control de pagos'!K1,SUSS!I:I)</f>
        <v>63255.82</v>
      </c>
      <c r="D7" s="29">
        <f>'Control de pagos'!K2</f>
        <v>1348.7112</v>
      </c>
      <c r="E7" s="42">
        <f>C7+D7</f>
        <v>64604.531199999998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2023-06-14T11:53:56Z</dcterms:modified>
</cp:coreProperties>
</file>