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L77" i="2" s="1"/>
  <c r="A78" i="2"/>
  <c r="A79" i="2"/>
  <c r="A80" i="2"/>
  <c r="L80" i="2" s="1"/>
  <c r="A81" i="2"/>
  <c r="A82" i="2"/>
  <c r="L82" i="2" s="1"/>
  <c r="A83" i="2"/>
  <c r="L83" i="2" s="1"/>
  <c r="A84" i="2"/>
  <c r="A85" i="2"/>
  <c r="L85" i="2" s="1"/>
  <c r="A86" i="2"/>
  <c r="A87" i="2"/>
  <c r="L87" i="2" s="1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L23" i="2" s="1"/>
  <c r="A24" i="2"/>
  <c r="L24" i="2" s="1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AZ272" i="1" l="1"/>
  <c r="BB272" i="1"/>
  <c r="AZ274" i="1"/>
  <c r="BB274" i="1"/>
  <c r="BC31" i="1"/>
  <c r="BC15" i="1"/>
  <c r="BC141" i="1"/>
  <c r="BC192" i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L20" i="2" l="1"/>
  <c r="BC274" i="1"/>
  <c r="BC272" i="1"/>
  <c r="C7" i="5"/>
  <c r="K2" i="2"/>
  <c r="D7" i="5" s="1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<sst xmlns="http://schemas.openxmlformats.org/spreadsheetml/2006/main" count="6251" uniqueCount="163">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</sst>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4" fontId="13" fillId="18" borderId="2" xfId="0" applyNumberFormat="1" applyFont="1" applyFill="1" applyBorder="1" applyAlignment="1">
      <alignment horizontal="right" vertical="top" wrapText="1"/>
    </xf>
    <xf numFmtId="14" fontId="13" fillId="18" borderId="2" xfId="0" applyNumberFormat="1" applyFont="1" applyFill="1" applyBorder="1" applyAlignment="1">
      <alignment horizontal="center" vertical="top" wrapText="1"/>
    </xf>
    <xf numFmtId="4" fontId="13" fillId="18" borderId="2" xfId="0" applyNumberFormat="1" applyFont="1" applyFill="1" applyBorder="1" applyAlignment="1" applyProtection="1">
      <alignment horizontal="right" vertical="top" wrapText="1"/>
    </xf>
    <xf numFmtId="14" fontId="13" fillId="18" borderId="2" xfId="0" applyNumberFormat="1" applyFont="1" applyFill="1" applyBorder="1" applyAlignment="1" applyProtection="1">
      <alignment horizontal="center" vertical="top" wrapText="1"/>
    </xf>
    <xf numFmtId="0" fontId="13" fillId="18" borderId="2" xfId="0" applyFont="1" applyFill="1" applyBorder="1" applyAlignment="1">
      <alignment horizontal="right" vertical="top" wrapText="1"/>
    </xf>
    <xf numFmtId="0" fontId="13" fillId="18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4" fontId="13" fillId="18" borderId="1" xfId="0" applyNumberFormat="1" applyFont="1" applyFill="1" applyBorder="1" applyAlignment="1">
      <alignment horizontal="right" vertical="center" wrapText="1"/>
    </xf>
    <xf numFmtId="4" fontId="13" fillId="18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 applyProtection="1">
      <alignment horizontal="center" vertical="center" wrapText="1"/>
    </xf>
    <xf numFmtId="0" fontId="13" fillId="18" borderId="12" xfId="0" applyFont="1" applyFill="1" applyBorder="1" applyAlignment="1" applyProtection="1">
      <alignment horizontal="center" vertical="center" wrapText="1"/>
    </xf>
    <xf numFmtId="4" fontId="13" fillId="18" borderId="1" xfId="0" applyNumberFormat="1" applyFont="1" applyFill="1" applyBorder="1" applyAlignment="1" applyProtection="1">
      <alignment horizontal="right" vertical="center" wrapText="1"/>
    </xf>
    <xf numFmtId="4" fontId="13" fillId="18" borderId="12" xfId="0" applyNumberFormat="1" applyFont="1" applyFill="1" applyBorder="1" applyAlignment="1" applyProtection="1">
      <alignment horizontal="right" vertical="center" wrapText="1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C11" sqref="C1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6" t="s">
        <v>31</v>
      </c>
      <c r="C2" s="118" t="s">
        <v>60</v>
      </c>
      <c r="D2" s="118" t="s">
        <v>61</v>
      </c>
      <c r="E2" s="116" t="s">
        <v>39</v>
      </c>
      <c r="F2" s="116" t="s">
        <v>58</v>
      </c>
      <c r="G2" s="116" t="s">
        <v>62</v>
      </c>
      <c r="H2" s="120" t="s">
        <v>34</v>
      </c>
      <c r="I2" s="114" t="s">
        <v>32</v>
      </c>
      <c r="J2" s="122" t="s">
        <v>59</v>
      </c>
      <c r="L2" s="110" t="s">
        <v>40</v>
      </c>
      <c r="M2" s="112">
        <v>0.25</v>
      </c>
      <c r="N2" s="8" t="s">
        <v>43</v>
      </c>
    </row>
    <row r="3" spans="2:19" ht="15.75" thickBot="1">
      <c r="B3" s="117"/>
      <c r="C3" s="119"/>
      <c r="D3" s="119"/>
      <c r="E3" s="117"/>
      <c r="F3" s="117"/>
      <c r="G3" s="117"/>
      <c r="H3" s="121"/>
      <c r="I3" s="115"/>
      <c r="J3" s="123"/>
      <c r="L3" s="111"/>
      <c r="M3" s="113"/>
      <c r="N3" s="9">
        <f>AVERAGEIF(O:O,P1,O:O)</f>
        <v>0.14898522887017812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>
        <v>160945.63</v>
      </c>
      <c r="D10" s="35">
        <v>24008.129165099999</v>
      </c>
      <c r="E10" s="7">
        <v>45031</v>
      </c>
      <c r="F10" s="5">
        <v>160945.63</v>
      </c>
      <c r="G10" s="6"/>
      <c r="H10" s="73">
        <f t="shared" si="2"/>
        <v>44986</v>
      </c>
      <c r="I10" s="36">
        <f t="shared" si="3"/>
        <v>24008.129165100003</v>
      </c>
      <c r="J10" s="37">
        <f t="shared" si="4"/>
        <v>0</v>
      </c>
      <c r="K10" s="3"/>
      <c r="L10" s="3"/>
      <c r="M10" s="3"/>
      <c r="N10" s="27"/>
      <c r="O10" s="12">
        <f t="shared" si="5"/>
        <v>0.14916918940327861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24008.129165099999</v>
      </c>
    </row>
    <row r="11" spans="2:19">
      <c r="B11" s="31">
        <v>45017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0</v>
      </c>
    </row>
    <row r="12" spans="2:19">
      <c r="B12" s="31">
        <v>45047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0</v>
      </c>
    </row>
    <row r="13" spans="2:19">
      <c r="B13" s="31">
        <v>45078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0</v>
      </c>
    </row>
    <row r="14" spans="2:19">
      <c r="B14" s="31">
        <v>45108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0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4" t="s">
        <v>76</v>
      </c>
      <c r="C6" s="124"/>
      <c r="D6" s="124"/>
      <c r="E6" s="124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5" t="s">
        <v>48</v>
      </c>
      <c r="B12" s="125" t="s">
        <v>49</v>
      </c>
      <c r="C12" s="125" t="s">
        <v>50</v>
      </c>
      <c r="D12" s="127" t="s">
        <v>51</v>
      </c>
      <c r="E12" s="128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6"/>
      <c r="B13" s="126"/>
      <c r="C13" s="126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9">
        <v>25</v>
      </c>
      <c r="D14" s="132">
        <v>0.03</v>
      </c>
      <c r="E14" s="132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30"/>
      <c r="D15" s="133"/>
      <c r="E15" s="133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30"/>
      <c r="D16" s="133"/>
      <c r="E16" s="133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30"/>
      <c r="D17" s="133"/>
      <c r="E17" s="133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31"/>
      <c r="D18" s="134"/>
      <c r="E18" s="134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4" t="s">
        <v>138</v>
      </c>
      <c r="C19" s="124"/>
      <c r="D19" s="124"/>
      <c r="E19" s="124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5" t="s">
        <v>48</v>
      </c>
      <c r="B25" s="125" t="s">
        <v>49</v>
      </c>
      <c r="C25" s="125" t="s">
        <v>50</v>
      </c>
      <c r="D25" s="127" t="s">
        <v>51</v>
      </c>
      <c r="E25" s="128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6"/>
      <c r="B26" s="126"/>
      <c r="C26" s="126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9">
        <v>6</v>
      </c>
      <c r="D27" s="132">
        <v>3.7199999999999997E-2</v>
      </c>
      <c r="E27" s="132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30"/>
      <c r="D28" s="133"/>
      <c r="E28" s="133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30"/>
      <c r="D29" s="133"/>
      <c r="E29" s="133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30"/>
      <c r="D30" s="133"/>
      <c r="E30" s="133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31"/>
      <c r="D31" s="134"/>
      <c r="E31" s="134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4" t="s">
        <v>150</v>
      </c>
      <c r="C32" s="124"/>
      <c r="D32" s="124"/>
      <c r="E32" s="124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5" t="s">
        <v>48</v>
      </c>
      <c r="B38" s="125" t="s">
        <v>49</v>
      </c>
      <c r="C38" s="125" t="s">
        <v>50</v>
      </c>
      <c r="D38" s="127" t="s">
        <v>51</v>
      </c>
      <c r="E38" s="128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6"/>
      <c r="B39" s="126"/>
      <c r="C39" s="126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9">
        <v>6</v>
      </c>
      <c r="D40" s="132">
        <v>4.0800000000000003E-2</v>
      </c>
      <c r="E40" s="132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30"/>
      <c r="D41" s="133"/>
      <c r="E41" s="133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30"/>
      <c r="D42" s="133"/>
      <c r="E42" s="133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30"/>
      <c r="D43" s="133"/>
      <c r="E43" s="133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31"/>
      <c r="D44" s="134"/>
      <c r="E44" s="134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4" t="s">
        <v>153</v>
      </c>
      <c r="C45" s="124"/>
      <c r="D45" s="124"/>
      <c r="E45" s="124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5" t="s">
        <v>48</v>
      </c>
      <c r="B51" s="125" t="s">
        <v>49</v>
      </c>
      <c r="C51" s="125" t="s">
        <v>50</v>
      </c>
      <c r="D51" s="127" t="s">
        <v>51</v>
      </c>
      <c r="E51" s="128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6"/>
      <c r="B52" s="126"/>
      <c r="C52" s="126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9">
        <v>20</v>
      </c>
      <c r="D53" s="132">
        <v>5.57E-2</v>
      </c>
      <c r="E53" s="132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30"/>
      <c r="D54" s="133"/>
      <c r="E54" s="133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30"/>
      <c r="D55" s="133"/>
      <c r="E55" s="133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30"/>
      <c r="D56" s="133"/>
      <c r="E56" s="133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31"/>
      <c r="D57" s="134"/>
      <c r="E57" s="134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4"/>
      <c r="C58" s="124"/>
      <c r="D58" s="124"/>
      <c r="E58" s="124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4"/>
      <c r="C71" s="124"/>
      <c r="D71" s="124"/>
      <c r="E71" s="12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4"/>
      <c r="C84" s="124"/>
      <c r="D84" s="124"/>
      <c r="E84" s="12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4"/>
      <c r="C97" s="124"/>
      <c r="D97" s="124"/>
      <c r="E97" s="12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4"/>
      <c r="C110" s="124"/>
      <c r="D110" s="124"/>
      <c r="E110" s="12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4"/>
      <c r="C123" s="124"/>
      <c r="D123" s="124"/>
      <c r="E123" s="12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4"/>
      <c r="C136" s="124"/>
      <c r="D136" s="124"/>
      <c r="E136" s="12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4"/>
      <c r="C149" s="124"/>
      <c r="D149" s="124"/>
      <c r="E149" s="12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552" activePane="bottomLeft" state="frozen"/>
      <selection pane="bottomLeft" activeCell="N715" sqref="N71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5" t="s">
        <v>12</v>
      </c>
      <c r="C1" s="135"/>
      <c r="D1" s="135"/>
      <c r="E1" s="135"/>
      <c r="F1" s="135"/>
      <c r="G1" s="135"/>
      <c r="H1" s="135"/>
      <c r="I1" s="135"/>
      <c r="J1" s="135"/>
      <c r="K1" s="135"/>
      <c r="O1" s="136" t="s">
        <v>17</v>
      </c>
      <c r="P1" s="136"/>
      <c r="Q1" s="136"/>
      <c r="R1" s="136"/>
      <c r="S1" s="136"/>
      <c r="T1" s="136"/>
      <c r="U1" s="13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8" activePane="bottomLeft" state="frozen"/>
      <selection activeCell="B1" sqref="B1"/>
      <selection pane="bottomLeft" activeCell="I88" sqref="I88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5" t="s">
        <v>30</v>
      </c>
      <c r="D1" s="135"/>
      <c r="E1" s="135"/>
      <c r="F1" s="135"/>
      <c r="G1" s="135"/>
      <c r="H1" s="135"/>
      <c r="K1" s="67">
        <f>'Resumen Mail'!B7</f>
        <v>44986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71332.02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7">
        <v>1</v>
      </c>
      <c r="D4" s="139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38"/>
      <c r="D5" s="140"/>
      <c r="E5" s="104">
        <v>154215.85999999999</v>
      </c>
      <c r="F5" s="104">
        <v>6105.86</v>
      </c>
      <c r="G5" s="104">
        <v>498514.39</v>
      </c>
      <c r="H5" s="105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7">
        <v>2</v>
      </c>
      <c r="D6" s="139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38"/>
      <c r="D7" s="140"/>
      <c r="E7" s="104">
        <v>233352.95</v>
      </c>
      <c r="F7" s="104">
        <v>7087.16</v>
      </c>
      <c r="G7" s="104">
        <v>578632.78</v>
      </c>
      <c r="H7" s="105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7">
        <v>3</v>
      </c>
      <c r="D8" s="139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38"/>
      <c r="D9" s="140"/>
      <c r="E9" s="104">
        <v>223207.17</v>
      </c>
      <c r="F9" s="104">
        <v>7953.17</v>
      </c>
      <c r="G9" s="104">
        <v>569353.01</v>
      </c>
      <c r="H9" s="105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7">
        <v>4</v>
      </c>
      <c r="D10" s="139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38"/>
      <c r="D11" s="140"/>
      <c r="E11" s="104">
        <v>213061.39</v>
      </c>
      <c r="F11" s="104">
        <v>7809.43</v>
      </c>
      <c r="G11" s="104">
        <v>559063.49</v>
      </c>
      <c r="H11" s="105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7">
        <v>5</v>
      </c>
      <c r="D12" s="139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38"/>
      <c r="D13" s="140"/>
      <c r="E13" s="104">
        <v>202915.61</v>
      </c>
      <c r="F13" s="104">
        <v>10659.83</v>
      </c>
      <c r="G13" s="104">
        <v>551768.11</v>
      </c>
      <c r="H13" s="105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41">
        <v>6</v>
      </c>
      <c r="D14" s="143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42"/>
      <c r="D15" s="144"/>
      <c r="E15" s="106">
        <v>367547.82</v>
      </c>
      <c r="F15" s="106">
        <v>13903.09</v>
      </c>
      <c r="G15" s="106">
        <v>719643.58</v>
      </c>
      <c r="H15" s="107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41">
        <v>7</v>
      </c>
      <c r="D16" s="143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42"/>
      <c r="D17" s="144"/>
      <c r="E17" s="106">
        <v>348203.2</v>
      </c>
      <c r="F17" s="106">
        <v>13521.99</v>
      </c>
      <c r="G17" s="106">
        <v>699917.86</v>
      </c>
      <c r="H17" s="107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37">
        <v>8</v>
      </c>
      <c r="D18" s="139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38"/>
      <c r="D19" s="140"/>
      <c r="E19" s="104">
        <v>328858.57</v>
      </c>
      <c r="F19" s="104">
        <v>13140.91</v>
      </c>
      <c r="G19" s="104">
        <v>680192.15</v>
      </c>
      <c r="H19" s="105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41">
        <v>9</v>
      </c>
      <c r="D20" s="143">
        <v>338192.67</v>
      </c>
      <c r="E20" s="106">
        <v>309513.95</v>
      </c>
      <c r="F20" s="106" t="s">
        <v>86</v>
      </c>
      <c r="G20" s="106">
        <v>647706.62</v>
      </c>
      <c r="H20" s="107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42"/>
      <c r="D21" s="144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37">
        <v>10</v>
      </c>
      <c r="D22" s="139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>-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38"/>
      <c r="D23" s="140"/>
      <c r="E23" s="104">
        <v>290169.33</v>
      </c>
      <c r="F23" s="104">
        <v>12378.73</v>
      </c>
      <c r="G23" s="104">
        <v>640740.73</v>
      </c>
      <c r="H23" s="105">
        <v>44983</v>
      </c>
      <c r="I23" s="40">
        <v>45002</v>
      </c>
      <c r="J23" s="29">
        <f t="shared" si="3"/>
        <v>44986</v>
      </c>
      <c r="L23" s="10">
        <f>IF(I23&lt;&gt;"",IF(SUMIF(Planes!BA:BA,'Control de pagos'!A23,Planes!BC:BC)=0,"",SUMIF(Planes!BA:BA,'Control de pagos'!A23,Planes!BC:BC)),"")</f>
        <v>35666.01</v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37">
        <v>11</v>
      </c>
      <c r="D24" s="139">
        <v>338192.67</v>
      </c>
      <c r="E24" s="104">
        <v>270824.71000000002</v>
      </c>
      <c r="F24" s="108" t="s">
        <v>86</v>
      </c>
      <c r="G24" s="104">
        <v>609017.38</v>
      </c>
      <c r="H24" s="105">
        <v>45001</v>
      </c>
      <c r="I24" s="40">
        <v>45001</v>
      </c>
      <c r="J24" s="29">
        <f t="shared" si="3"/>
        <v>44986</v>
      </c>
      <c r="L24" s="10">
        <f>IF(I24&lt;&gt;"",IF(SUMIF(Planes!BA:BA,'Control de pagos'!A24,Planes!BC:BC)=0,"",SUMIF(Planes!BA:BA,'Control de pagos'!A24,Planes!BC:BC)),"")</f>
        <v>35666.01</v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38"/>
      <c r="D25" s="140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>-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29">
        <v>12</v>
      </c>
      <c r="D26" s="145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31"/>
      <c r="D27" s="146"/>
      <c r="E27" s="91">
        <v>251480.09</v>
      </c>
      <c r="F27" s="91">
        <v>11616.56</v>
      </c>
      <c r="G27" s="91">
        <v>601289.31999999995</v>
      </c>
      <c r="H27" s="93">
        <v>45042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29">
        <v>13</v>
      </c>
      <c r="D28" s="145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31"/>
      <c r="D29" s="146"/>
      <c r="E29" s="91">
        <v>232135.47</v>
      </c>
      <c r="F29" s="91">
        <v>11235.46</v>
      </c>
      <c r="G29" s="91">
        <v>581563.6</v>
      </c>
      <c r="H29" s="93">
        <v>45072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29">
        <v>14</v>
      </c>
      <c r="D30" s="145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31"/>
      <c r="D31" s="146"/>
      <c r="E31" s="91">
        <v>212790.85</v>
      </c>
      <c r="F31" s="91">
        <v>10854.37</v>
      </c>
      <c r="G31" s="91">
        <v>561837.89</v>
      </c>
      <c r="H31" s="93">
        <v>45103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29">
        <v>15</v>
      </c>
      <c r="D32" s="145">
        <v>338192.67</v>
      </c>
      <c r="E32" s="91">
        <v>193446.22</v>
      </c>
      <c r="F32" s="87" t="s">
        <v>86</v>
      </c>
      <c r="G32" s="91">
        <v>531638.89</v>
      </c>
      <c r="H32" s="93">
        <v>45123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31"/>
      <c r="D33" s="146"/>
      <c r="E33" s="91">
        <v>193446.22</v>
      </c>
      <c r="F33" s="91">
        <v>10473.290000000001</v>
      </c>
      <c r="G33" s="91">
        <v>542112.18000000005</v>
      </c>
      <c r="H33" s="93">
        <v>45133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9">
        <v>16</v>
      </c>
      <c r="D34" s="145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31"/>
      <c r="D35" s="146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9">
        <v>17</v>
      </c>
      <c r="D36" s="145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31"/>
      <c r="D37" s="146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9">
        <v>18</v>
      </c>
      <c r="D38" s="145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31"/>
      <c r="D39" s="146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9">
        <v>19</v>
      </c>
      <c r="D40" s="145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31"/>
      <c r="D41" s="146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9">
        <v>20</v>
      </c>
      <c r="D42" s="145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31"/>
      <c r="D43" s="146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9">
        <v>21</v>
      </c>
      <c r="D44" s="145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31"/>
      <c r="D45" s="146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9">
        <v>22</v>
      </c>
      <c r="D46" s="145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31"/>
      <c r="D47" s="146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9">
        <v>23</v>
      </c>
      <c r="D48" s="145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31"/>
      <c r="D49" s="146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9">
        <v>24</v>
      </c>
      <c r="D50" s="145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31"/>
      <c r="D51" s="146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138</v>
      </c>
      <c r="C53" s="147">
        <v>1</v>
      </c>
      <c r="D53" s="149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138</v>
      </c>
      <c r="C54" s="148"/>
      <c r="D54" s="150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138</v>
      </c>
      <c r="C55" s="147">
        <v>2</v>
      </c>
      <c r="D55" s="149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138</v>
      </c>
      <c r="C56" s="148"/>
      <c r="D56" s="150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138</v>
      </c>
      <c r="C57" s="147">
        <v>3</v>
      </c>
      <c r="D57" s="149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138</v>
      </c>
      <c r="C58" s="148"/>
      <c r="D58" s="150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138</v>
      </c>
      <c r="C59" s="147">
        <v>4</v>
      </c>
      <c r="D59" s="149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138</v>
      </c>
      <c r="C60" s="148"/>
      <c r="D60" s="150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138</v>
      </c>
      <c r="C61" s="151">
        <v>5</v>
      </c>
      <c r="D61" s="153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138</v>
      </c>
      <c r="C62" s="152"/>
      <c r="D62" s="154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138</v>
      </c>
      <c r="C63" s="151">
        <v>6</v>
      </c>
      <c r="D63" s="153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138</v>
      </c>
      <c r="C64" s="152"/>
      <c r="D64" s="154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150</v>
      </c>
      <c r="C66" s="147">
        <v>1</v>
      </c>
      <c r="D66" s="149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150</v>
      </c>
      <c r="C67" s="148"/>
      <c r="D67" s="150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150</v>
      </c>
      <c r="C68" s="147">
        <v>2</v>
      </c>
      <c r="D68" s="149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150</v>
      </c>
      <c r="C69" s="148"/>
      <c r="D69" s="150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150</v>
      </c>
      <c r="C70" s="151">
        <v>3</v>
      </c>
      <c r="D70" s="153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150</v>
      </c>
      <c r="C71" s="152"/>
      <c r="D71" s="154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150</v>
      </c>
      <c r="C72" s="147">
        <v>4</v>
      </c>
      <c r="D72" s="149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150</v>
      </c>
      <c r="C73" s="148"/>
      <c r="D73" s="150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150</v>
      </c>
      <c r="C74" s="147">
        <v>5</v>
      </c>
      <c r="D74" s="149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150</v>
      </c>
      <c r="C75" s="148"/>
      <c r="D75" s="150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150</v>
      </c>
      <c r="C76" s="151">
        <v>6</v>
      </c>
      <c r="D76" s="153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150</v>
      </c>
      <c r="C77" s="152"/>
      <c r="D77" s="154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153</v>
      </c>
      <c r="C79" s="137">
        <v>1</v>
      </c>
      <c r="D79" s="139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153</v>
      </c>
      <c r="C80" s="138"/>
      <c r="D80" s="140"/>
      <c r="E80" s="104">
        <v>26247.88</v>
      </c>
      <c r="F80" s="108">
        <v>781.34</v>
      </c>
      <c r="G80" s="104">
        <v>40443.42</v>
      </c>
      <c r="H80" s="105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153</v>
      </c>
      <c r="C81" s="137">
        <v>2</v>
      </c>
      <c r="D81" s="139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153</v>
      </c>
      <c r="C82" s="138"/>
      <c r="D82" s="140"/>
      <c r="E82" s="104">
        <v>25500.71</v>
      </c>
      <c r="F82" s="108">
        <v>781.34</v>
      </c>
      <c r="G82" s="104">
        <v>40443.42</v>
      </c>
      <c r="H82" s="105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153</v>
      </c>
      <c r="C83" s="141">
        <v>3</v>
      </c>
      <c r="D83" s="143">
        <v>14950.16</v>
      </c>
      <c r="E83" s="106">
        <v>24711.919999999998</v>
      </c>
      <c r="F83" s="109" t="s">
        <v>86</v>
      </c>
      <c r="G83" s="106">
        <v>39662.080000000002</v>
      </c>
      <c r="H83" s="107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153</v>
      </c>
      <c r="C84" s="142"/>
      <c r="D84" s="144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153</v>
      </c>
      <c r="C85" s="141">
        <v>4</v>
      </c>
      <c r="D85" s="143">
        <v>15782.88</v>
      </c>
      <c r="E85" s="106">
        <v>23879.200000000001</v>
      </c>
      <c r="F85" s="109" t="s">
        <v>86</v>
      </c>
      <c r="G85" s="106">
        <v>39662.080000000002</v>
      </c>
      <c r="H85" s="107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153</v>
      </c>
      <c r="C86" s="142"/>
      <c r="D86" s="144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153</v>
      </c>
      <c r="C87" s="137">
        <v>5</v>
      </c>
      <c r="D87" s="139">
        <v>16661.990000000002</v>
      </c>
      <c r="E87" s="104">
        <v>23000.09</v>
      </c>
      <c r="F87" s="108" t="s">
        <v>86</v>
      </c>
      <c r="G87" s="104">
        <v>39662.080000000002</v>
      </c>
      <c r="H87" s="105">
        <v>45001</v>
      </c>
      <c r="I87" s="40">
        <v>45001</v>
      </c>
      <c r="J87" s="29">
        <f t="shared" si="6"/>
        <v>44986</v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153</v>
      </c>
      <c r="C88" s="138"/>
      <c r="D88" s="140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153</v>
      </c>
      <c r="C89" s="129">
        <v>6</v>
      </c>
      <c r="D89" s="145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153</v>
      </c>
      <c r="C90" s="131"/>
      <c r="D90" s="146"/>
      <c r="E90" s="91">
        <v>22072.02</v>
      </c>
      <c r="F90" s="87">
        <v>781.34</v>
      </c>
      <c r="G90" s="91">
        <v>40443.42</v>
      </c>
      <c r="H90" s="93">
        <v>45042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153</v>
      </c>
      <c r="C91" s="129">
        <v>7</v>
      </c>
      <c r="D91" s="145">
        <v>18569.830000000002</v>
      </c>
      <c r="E91" s="91">
        <v>21092.25</v>
      </c>
      <c r="F91" s="87" t="s">
        <v>86</v>
      </c>
      <c r="G91" s="91">
        <v>39662.080000000002</v>
      </c>
      <c r="H91" s="93">
        <v>45062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153</v>
      </c>
      <c r="C92" s="131"/>
      <c r="D92" s="146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153</v>
      </c>
      <c r="C93" s="129">
        <v>8</v>
      </c>
      <c r="D93" s="145">
        <v>19604.169999999998</v>
      </c>
      <c r="E93" s="91">
        <v>20057.91</v>
      </c>
      <c r="F93" s="87" t="s">
        <v>86</v>
      </c>
      <c r="G93" s="91">
        <v>39662.080000000002</v>
      </c>
      <c r="H93" s="93">
        <v>45093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153</v>
      </c>
      <c r="C94" s="131"/>
      <c r="D94" s="146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153</v>
      </c>
      <c r="C95" s="129">
        <v>9</v>
      </c>
      <c r="D95" s="145">
        <v>20696.12</v>
      </c>
      <c r="E95" s="91">
        <v>18965.96</v>
      </c>
      <c r="F95" s="87" t="s">
        <v>86</v>
      </c>
      <c r="G95" s="91">
        <v>39662.080000000002</v>
      </c>
      <c r="H95" s="93">
        <v>45123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153</v>
      </c>
      <c r="C96" s="131"/>
      <c r="D96" s="146"/>
      <c r="E96" s="91">
        <v>18965.96</v>
      </c>
      <c r="F96" s="87">
        <v>781.34</v>
      </c>
      <c r="G96" s="91">
        <v>40443.42</v>
      </c>
      <c r="H96" s="93">
        <v>45133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153</v>
      </c>
      <c r="C97" s="129">
        <v>10</v>
      </c>
      <c r="D97" s="145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153</v>
      </c>
      <c r="C98" s="131"/>
      <c r="D98" s="146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153</v>
      </c>
      <c r="C99" s="129">
        <v>11</v>
      </c>
      <c r="D99" s="145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153</v>
      </c>
      <c r="C100" s="131"/>
      <c r="D100" s="146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153</v>
      </c>
      <c r="C101" s="129">
        <v>12</v>
      </c>
      <c r="D101" s="145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153</v>
      </c>
      <c r="C102" s="131"/>
      <c r="D102" s="146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153</v>
      </c>
      <c r="C103" s="129">
        <v>13</v>
      </c>
      <c r="D103" s="145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153</v>
      </c>
      <c r="C104" s="131"/>
      <c r="D104" s="146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153</v>
      </c>
      <c r="C105" s="129">
        <v>14</v>
      </c>
      <c r="D105" s="145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153</v>
      </c>
      <c r="C106" s="131"/>
      <c r="D106" s="146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153</v>
      </c>
      <c r="C107" s="129">
        <v>15</v>
      </c>
      <c r="D107" s="145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153</v>
      </c>
      <c r="C108" s="131"/>
      <c r="D108" s="146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153</v>
      </c>
      <c r="C109" s="129">
        <v>16</v>
      </c>
      <c r="D109" s="145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153</v>
      </c>
      <c r="C110" s="131"/>
      <c r="D110" s="146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153</v>
      </c>
      <c r="C111" s="129">
        <v>17</v>
      </c>
      <c r="D111" s="145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153</v>
      </c>
      <c r="C112" s="131"/>
      <c r="D112" s="146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153</v>
      </c>
      <c r="C113" s="129">
        <v>18</v>
      </c>
      <c r="D113" s="145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153</v>
      </c>
      <c r="C114" s="131"/>
      <c r="D114" s="146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153</v>
      </c>
      <c r="C115" s="129">
        <v>19</v>
      </c>
      <c r="D115" s="145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153</v>
      </c>
      <c r="C116" s="131"/>
      <c r="D116" s="146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153</v>
      </c>
      <c r="C117" s="129">
        <v>20</v>
      </c>
      <c r="D117" s="145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153</v>
      </c>
      <c r="C118" s="131"/>
      <c r="D118" s="146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162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44986</v>
      </c>
      <c r="C7" s="28">
        <f>SUMIF(SUSS!H:H,'Control de pagos'!K1,SUSS!I:I)</f>
        <v>24008.129165100003</v>
      </c>
      <c r="D7" s="28">
        <f>'Control de pagos'!K2</f>
        <v>71332.02</v>
      </c>
      <c r="E7" s="41">
        <f>C7+D7</f>
        <v>95340.149165100011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2023-04-19T13:00:09Z</dcterms:modified>
</cp:coreProperties>
</file>