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" i="2" l="1"/>
  <c r="G68" i="2" l="1"/>
  <c r="G66" i="2" l="1"/>
  <c r="G64" i="2" l="1"/>
  <c r="G62" i="2" l="1"/>
  <c r="G60" i="2" l="1"/>
  <c r="G58" i="2" l="1"/>
  <c r="G42" i="2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4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7" i="2"/>
  <c r="L98" i="2"/>
  <c r="L101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9" i="2"/>
  <c r="L291" i="2"/>
  <c r="L292" i="2"/>
  <c r="L294" i="2"/>
  <c r="L296" i="2"/>
  <c r="L298" i="2"/>
  <c r="L300" i="2"/>
  <c r="L302" i="2"/>
  <c r="L304" i="2"/>
  <c r="L306" i="2"/>
  <c r="L307" i="2"/>
  <c r="L310" i="2"/>
  <c r="L312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F27" i="7" s="1"/>
  <c r="E26" i="7"/>
  <c r="E25" i="7"/>
  <c r="F25" i="7" s="1"/>
  <c r="E24" i="7"/>
  <c r="E23" i="7"/>
  <c r="F23" i="7" s="1"/>
  <c r="E22" i="7"/>
  <c r="E21" i="7"/>
  <c r="F21" i="7" s="1"/>
  <c r="E20" i="7"/>
  <c r="F20" i="7" s="1"/>
  <c r="E19" i="7"/>
  <c r="F19" i="7" s="1"/>
  <c r="G19" i="7" s="1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E9" i="7"/>
  <c r="F9" i="7" s="1"/>
  <c r="C7" i="7"/>
  <c r="G27" i="7" l="1"/>
  <c r="G23" i="7"/>
  <c r="G12" i="7"/>
  <c r="F10" i="7"/>
  <c r="G10" i="7" s="1"/>
  <c r="G16" i="7"/>
  <c r="G20" i="7"/>
  <c r="G21" i="7"/>
  <c r="F22" i="7"/>
  <c r="G22" i="7" s="1"/>
  <c r="F24" i="7"/>
  <c r="G24" i="7" s="1"/>
  <c r="F26" i="7"/>
  <c r="G26" i="7" s="1"/>
  <c r="F28" i="7"/>
  <c r="G28" i="7" s="1"/>
  <c r="G9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L297" i="2" s="1"/>
  <c r="A298" i="2"/>
  <c r="A299" i="2"/>
  <c r="L299" i="2" s="1"/>
  <c r="A300" i="2"/>
  <c r="A301" i="2"/>
  <c r="L301" i="2" s="1"/>
  <c r="A302" i="2"/>
  <c r="A303" i="2"/>
  <c r="L303" i="2" s="1"/>
  <c r="A304" i="2"/>
  <c r="A305" i="2"/>
  <c r="L305" i="2" s="1"/>
  <c r="A306" i="2"/>
  <c r="A307" i="2"/>
  <c r="A308" i="2"/>
  <c r="A309" i="2"/>
  <c r="L309" i="2" s="1"/>
  <c r="A310" i="2"/>
  <c r="A311" i="2"/>
  <c r="L311" i="2" s="1"/>
  <c r="A312" i="2"/>
  <c r="A313" i="2"/>
  <c r="L313" i="2" s="1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L82" i="2" s="1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L96" i="2" s="1"/>
  <c r="A97" i="2"/>
  <c r="A98" i="2"/>
  <c r="A99" i="2"/>
  <c r="L99" i="2" s="1"/>
  <c r="A100" i="2"/>
  <c r="L100" i="2" s="1"/>
  <c r="A101" i="2"/>
  <c r="A102" i="2"/>
  <c r="L102" i="2" s="1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466" i="2"/>
  <c r="J124" i="2"/>
  <c r="J1500" i="2"/>
  <c r="BA3659" i="1"/>
  <c r="BA3658" i="1"/>
  <c r="BA3655" i="1"/>
  <c r="BA3654" i="1"/>
  <c r="BA1217" i="1"/>
  <c r="BA121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3" i="1"/>
  <c r="BA61" i="1"/>
  <c r="BA59" i="1"/>
  <c r="BA57" i="1"/>
  <c r="BA55" i="1"/>
  <c r="BA53" i="1"/>
  <c r="BA67" i="1"/>
  <c r="BA65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08" i="2" l="1"/>
  <c r="L80" i="2"/>
  <c r="L78" i="2"/>
  <c r="L295" i="2"/>
  <c r="L76" i="2"/>
  <c r="L72" i="2"/>
  <c r="L68" i="2"/>
  <c r="L64" i="2"/>
  <c r="L60" i="2"/>
  <c r="L290" i="2"/>
  <c r="L293" i="2"/>
  <c r="L74" i="2"/>
  <c r="L70" i="2"/>
  <c r="L66" i="2"/>
  <c r="L62" i="2"/>
  <c r="L58" i="2"/>
  <c r="L288" i="2"/>
  <c r="L287" i="2"/>
  <c r="L38" i="2"/>
  <c r="L50" i="2"/>
  <c r="L36" i="2"/>
  <c r="L48" i="2"/>
  <c r="L56" i="2"/>
  <c r="L42" i="2"/>
  <c r="L54" i="2"/>
  <c r="L40" i="2"/>
  <c r="L52" i="2"/>
  <c r="L45" i="2"/>
  <c r="L34" i="2"/>
  <c r="L46" i="2"/>
  <c r="L10" i="2"/>
  <c r="L18" i="2"/>
  <c r="L26" i="2"/>
  <c r="L3" i="2"/>
  <c r="L8" i="2"/>
  <c r="L16" i="2"/>
  <c r="L24" i="2"/>
  <c r="L32" i="2"/>
  <c r="L6" i="2"/>
  <c r="L14" i="2"/>
  <c r="L22" i="2"/>
  <c r="L30" i="2"/>
  <c r="L4" i="2"/>
  <c r="L12" i="2"/>
  <c r="L20" i="2"/>
  <c r="L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<sst xmlns="http://schemas.openxmlformats.org/spreadsheetml/2006/main" count="1974" uniqueCount="105">
  <si>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</si>
  <si>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</si>
  <si>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</si>
  <si>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</si>
  <si>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</si>
  <si>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</si>
  <si>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</si>
  <si>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</si>
  <si>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</si>
  <si>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</si>
  <si>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</si>
  <si>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</si>
  <si>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</si>
  <si>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</si>
  <si>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</si>
  <si>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</si>
  <si>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</si>
  <si>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</si>
  <si>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</si>
  <si>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</si>
  <si>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</si>
  <si>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</si>
  <si>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</si>
  <si>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</si>
  <si>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</si>
  <si>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</si>
  <si>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</si>
  <si>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</si>
  <si>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</si>
  <si>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</si>
  <si>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</si>
  <si>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</si>
  <si>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</si>
  <si>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</si>
  <si>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</si>
  <si>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</si>
  <si>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</si>
  <si>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</si>
  <si>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</si>
  <si>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</si>
  <si>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</si>
  <si>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</si>
  <si>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</si>
  <si>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</si>
  <si>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</si>
  <si>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</si>
  <si>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</si>
  <si>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</si>
  <si>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</si>
  <si>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</si>
  <si>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</si>
  <si>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</si>
  <si>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</si>
  <si>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</si>
  <si>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</si>
  <si>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</si>
  <si>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</si>
  <si>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</si>
  <si>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</si>
  <si>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</si>
  <si>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</si>
  <si>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</si>
  <si>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</si>
  <si>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</si>
  <si>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</si>
  <si>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</si>
  <si>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</si>
  <si>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</si>
  <si>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</si>
  <si>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</si>
  <si>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</si>
  <si>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</si>
  <si>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</si>
  <si>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</si>
  <si>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</si>
  <si>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L630604</t>
  </si>
  <si>
    <t>MAGIC COLORS S.A.,</t>
  </si>
  <si>
    <t>30-71227762-5</t>
  </si>
  <si>
    <t>28507127-30094110762531</t>
  </si>
  <si>
    <t>Bonificación</t>
  </si>
  <si>
    <t>Detalle de Obligaciones Regularizadas - Obligaciones Impositivas</t>
  </si>
  <si>
    <t>Iva</t>
  </si>
  <si>
    <t>Intereses Resarcitorios</t>
  </si>
  <si>
    <t>Pago a cuenta</t>
  </si>
  <si>
    <t>2016/4</t>
  </si>
  <si>
    <t>Pagado</t>
  </si>
  <si>
    <t>2016/5</t>
  </si>
  <si>
    <t>2016/6</t>
  </si>
  <si>
    <t>2016/7</t>
  </si>
  <si>
    <t>Pendiente</t>
  </si>
  <si>
    <t>2017/6</t>
  </si>
  <si>
    <t>2017/9</t>
  </si>
  <si>
    <t>2017/12</t>
  </si>
  <si>
    <t>-</t>
  </si>
  <si>
    <t>N994086</t>
  </si>
  <si>
    <t>Ganancias Sociedades</t>
  </si>
  <si>
    <t>Pago a Cuenta</t>
  </si>
  <si>
    <t>2019/0</t>
  </si>
  <si>
    <t>MAGIC</t>
  </si>
  <si>
    <t>O812507</t>
  </si>
  <si>
    <t>2020/0</t>
  </si>
  <si>
    <t>Q068088</t>
  </si>
  <si>
    <t>2021/12</t>
  </si>
  <si>
    <t>Q319550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</si>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</sst>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14" fontId="0" fillId="21" borderId="0" xfId="0" applyNumberFormat="1" applyFill="1" applyProtection="1"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2" fillId="22" borderId="2" xfId="0" applyNumberFormat="1" applyFont="1" applyFill="1" applyBorder="1" applyAlignment="1">
      <alignment horizontal="right" vertical="top" wrapText="1"/>
    </xf>
    <xf numFmtId="0" fontId="12" fillId="22" borderId="2" xfId="0" applyFont="1" applyFill="1" applyBorder="1" applyAlignment="1">
      <alignment horizontal="right" vertical="top" wrapText="1"/>
    </xf>
    <xf numFmtId="14" fontId="12" fillId="22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2" borderId="1" xfId="0" applyFont="1" applyFill="1" applyBorder="1" applyAlignment="1">
      <alignment horizontal="center" vertical="center" wrapText="1"/>
    </xf>
    <xf numFmtId="0" fontId="12" fillId="22" borderId="12" xfId="0" applyFont="1" applyFill="1" applyBorder="1" applyAlignment="1">
      <alignment horizontal="center" vertical="center" wrapText="1"/>
    </xf>
    <xf numFmtId="4" fontId="12" fillId="22" borderId="1" xfId="0" applyNumberFormat="1" applyFont="1" applyFill="1" applyBorder="1" applyAlignment="1">
      <alignment horizontal="right" vertical="center" wrapText="1"/>
    </xf>
    <xf numFmtId="4" fontId="12" fillId="22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7" activePane="bottomLeft" state="frozen"/>
      <selection pane="bottomLeft" activeCell="F35" sqref="F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7" t="s">
        <v>31</v>
      </c>
      <c r="C2" s="129" t="s">
        <v>60</v>
      </c>
      <c r="D2" s="129" t="s">
        <v>61</v>
      </c>
      <c r="E2" s="127" t="s">
        <v>39</v>
      </c>
      <c r="F2" s="127" t="s">
        <v>58</v>
      </c>
      <c r="G2" s="127" t="s">
        <v>62</v>
      </c>
      <c r="H2" s="131" t="s">
        <v>34</v>
      </c>
      <c r="I2" s="125" t="s">
        <v>32</v>
      </c>
      <c r="J2" s="133" t="s">
        <v>59</v>
      </c>
      <c r="L2" s="121" t="s">
        <v>40</v>
      </c>
      <c r="M2" s="123">
        <v>0.12</v>
      </c>
      <c r="N2" s="9" t="s">
        <v>43</v>
      </c>
    </row>
    <row r="3" spans="2:19" ht="15.75" thickBot="1">
      <c r="B3" s="128"/>
      <c r="C3" s="130"/>
      <c r="D3" s="130"/>
      <c r="E3" s="128"/>
      <c r="F3" s="128"/>
      <c r="G3" s="128"/>
      <c r="H3" s="132"/>
      <c r="I3" s="126"/>
      <c r="J3" s="134"/>
      <c r="L3" s="122"/>
      <c r="M3" s="124"/>
      <c r="N3" s="10">
        <f>AVERAGEIF(O:O,P1,O:O)</f>
        <v>2984208.6376861017</v>
      </c>
    </row>
    <row r="4" spans="2:19">
      <c r="B4" s="32">
        <v>44105</v>
      </c>
      <c r="C4" s="35">
        <v>0.01</v>
      </c>
      <c r="D4" s="35">
        <v>17291.73</v>
      </c>
      <c r="E4" s="6">
        <v>44141</v>
      </c>
      <c r="F4" s="5">
        <v>0.01</v>
      </c>
      <c r="G4" s="5"/>
      <c r="H4" s="74">
        <f>IFERROR(IF(DAY(E4)&lt;21,EDATE(E4,-1)-DAY(E4)+1,(EDATE(E4,0)-DAY(E4)+1)),"")</f>
        <v>44105</v>
      </c>
      <c r="I4" s="37">
        <f>IFERROR((D4/C4)*F4,"")</f>
        <v>17291.73</v>
      </c>
      <c r="J4" s="38">
        <f>C4-F4-G4</f>
        <v>0</v>
      </c>
      <c r="K4" s="3"/>
      <c r="L4" s="3"/>
      <c r="M4" s="3"/>
      <c r="N4" s="28"/>
      <c r="O4" s="13">
        <f>IFERROR(+D4/C4,0)</f>
        <v>1729173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17291.73</v>
      </c>
    </row>
    <row r="5" spans="2:19">
      <c r="B5" s="32">
        <v>44136</v>
      </c>
      <c r="C5" s="35">
        <v>0.01</v>
      </c>
      <c r="D5" s="36">
        <v>17018.830000000002</v>
      </c>
      <c r="E5" s="8">
        <v>44174</v>
      </c>
      <c r="F5" s="5">
        <v>0.01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17018.830000000002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1701883.0000000002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17018.830000000002</v>
      </c>
    </row>
    <row r="6" spans="2:19">
      <c r="B6" s="32">
        <v>44166</v>
      </c>
      <c r="C6" s="35">
        <v>0.01</v>
      </c>
      <c r="D6" s="36">
        <v>25725.82</v>
      </c>
      <c r="E6" s="8">
        <v>44203</v>
      </c>
      <c r="F6" s="5">
        <f>+C6</f>
        <v>0.01</v>
      </c>
      <c r="G6" s="7"/>
      <c r="H6" s="74">
        <f t="shared" si="2"/>
        <v>44166</v>
      </c>
      <c r="I6" s="37">
        <f t="shared" si="3"/>
        <v>25725.82</v>
      </c>
      <c r="J6" s="38">
        <f t="shared" si="4"/>
        <v>0</v>
      </c>
      <c r="K6" s="3"/>
      <c r="L6" s="3"/>
      <c r="M6" s="3"/>
      <c r="N6" s="28"/>
      <c r="O6" s="13">
        <f t="shared" si="5"/>
        <v>2572582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25725.82</v>
      </c>
    </row>
    <row r="7" spans="2:19">
      <c r="B7" s="32">
        <v>44197</v>
      </c>
      <c r="C7" s="35">
        <v>0.01</v>
      </c>
      <c r="D7" s="36">
        <v>19068.93</v>
      </c>
      <c r="E7" s="8">
        <v>44234</v>
      </c>
      <c r="F7" s="5">
        <v>0.01</v>
      </c>
      <c r="G7" s="7"/>
      <c r="H7" s="74">
        <f t="shared" si="2"/>
        <v>44197</v>
      </c>
      <c r="I7" s="37">
        <f t="shared" si="3"/>
        <v>19068.93</v>
      </c>
      <c r="J7" s="38">
        <f t="shared" si="4"/>
        <v>0</v>
      </c>
      <c r="K7" s="3"/>
      <c r="L7" s="3"/>
      <c r="M7" s="3"/>
      <c r="N7" s="28"/>
      <c r="O7" s="13">
        <f t="shared" si="5"/>
        <v>1906893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19068.93</v>
      </c>
    </row>
    <row r="8" spans="2:19">
      <c r="B8" s="32">
        <v>44228</v>
      </c>
      <c r="C8" s="35">
        <v>0.01</v>
      </c>
      <c r="D8" s="36">
        <v>18995.099999999999</v>
      </c>
      <c r="E8" s="8">
        <v>44262</v>
      </c>
      <c r="F8" s="5">
        <v>0.01</v>
      </c>
      <c r="G8" s="7"/>
      <c r="H8" s="74">
        <f t="shared" si="2"/>
        <v>44228</v>
      </c>
      <c r="I8" s="37">
        <f t="shared" si="3"/>
        <v>18995.099999999999</v>
      </c>
      <c r="J8" s="38">
        <f t="shared" si="4"/>
        <v>0</v>
      </c>
      <c r="K8" s="3"/>
      <c r="L8" s="3"/>
      <c r="M8" s="3"/>
      <c r="N8" s="28"/>
      <c r="O8" s="13">
        <f t="shared" si="5"/>
        <v>1899509.9999999998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18995.099999999999</v>
      </c>
    </row>
    <row r="9" spans="2:19">
      <c r="B9" s="32">
        <v>44256</v>
      </c>
      <c r="C9" s="35">
        <v>0.01</v>
      </c>
      <c r="D9" s="36">
        <v>18673.34</v>
      </c>
      <c r="E9" s="8">
        <v>44293</v>
      </c>
      <c r="F9" s="5">
        <v>0.01</v>
      </c>
      <c r="G9" s="7"/>
      <c r="H9" s="74">
        <f t="shared" si="2"/>
        <v>44256</v>
      </c>
      <c r="I9" s="37">
        <f t="shared" si="3"/>
        <v>18673.34</v>
      </c>
      <c r="J9" s="38">
        <f t="shared" si="4"/>
        <v>0</v>
      </c>
      <c r="K9" s="3"/>
      <c r="L9" s="3"/>
      <c r="M9" s="3"/>
      <c r="N9" s="28"/>
      <c r="O9" s="13">
        <f t="shared" si="5"/>
        <v>1867334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18673.34</v>
      </c>
    </row>
    <row r="10" spans="2:19">
      <c r="B10" s="32">
        <v>44287</v>
      </c>
      <c r="C10" s="35">
        <v>1008.98</v>
      </c>
      <c r="D10" s="36">
        <v>21643.57</v>
      </c>
      <c r="E10" s="8">
        <v>44321</v>
      </c>
      <c r="F10" s="5">
        <v>1008.98</v>
      </c>
      <c r="G10" s="7"/>
      <c r="H10" s="74">
        <f t="shared" si="2"/>
        <v>44287</v>
      </c>
      <c r="I10" s="37">
        <f t="shared" si="3"/>
        <v>21643.57</v>
      </c>
      <c r="J10" s="38">
        <f t="shared" si="4"/>
        <v>0</v>
      </c>
      <c r="K10" s="3"/>
      <c r="L10" s="3"/>
      <c r="M10" s="3"/>
      <c r="N10" s="28"/>
      <c r="O10" s="13">
        <f t="shared" si="5"/>
        <v>21.450940553826637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21643.57</v>
      </c>
    </row>
    <row r="11" spans="2:19">
      <c r="B11" s="32">
        <v>44317</v>
      </c>
      <c r="C11" s="35">
        <v>0.01</v>
      </c>
      <c r="D11" s="36">
        <v>22209.68</v>
      </c>
      <c r="E11" s="8">
        <v>44354</v>
      </c>
      <c r="F11" s="5">
        <v>0.01</v>
      </c>
      <c r="G11" s="7"/>
      <c r="H11" s="74">
        <f t="shared" si="2"/>
        <v>44317</v>
      </c>
      <c r="I11" s="37">
        <f t="shared" si="3"/>
        <v>22209.68</v>
      </c>
      <c r="J11" s="38">
        <f t="shared" si="4"/>
        <v>0</v>
      </c>
      <c r="K11" s="3"/>
      <c r="L11" s="3"/>
      <c r="M11" s="3"/>
      <c r="N11" s="28"/>
      <c r="O11" s="13">
        <f t="shared" si="5"/>
        <v>2220968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22209.68</v>
      </c>
    </row>
    <row r="12" spans="2:19">
      <c r="B12" s="32">
        <v>44348</v>
      </c>
      <c r="C12" s="35">
        <v>0.01</v>
      </c>
      <c r="D12" s="36">
        <v>36623.14</v>
      </c>
      <c r="E12" s="8">
        <v>44384</v>
      </c>
      <c r="F12" s="5">
        <v>0.01</v>
      </c>
      <c r="G12" s="7"/>
      <c r="H12" s="74">
        <f t="shared" si="2"/>
        <v>44348</v>
      </c>
      <c r="I12" s="37">
        <f t="shared" si="3"/>
        <v>36623.14</v>
      </c>
      <c r="J12" s="38">
        <f t="shared" si="4"/>
        <v>0</v>
      </c>
      <c r="K12" s="3"/>
      <c r="L12" s="3"/>
      <c r="M12" s="3"/>
      <c r="N12" s="28"/>
      <c r="O12" s="13">
        <f t="shared" si="5"/>
        <v>3662314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36623.14</v>
      </c>
    </row>
    <row r="13" spans="2:19">
      <c r="B13" s="32">
        <v>44378</v>
      </c>
      <c r="C13" s="35">
        <v>0.01</v>
      </c>
      <c r="D13" s="36">
        <v>26362.05</v>
      </c>
      <c r="E13" s="8">
        <v>44415</v>
      </c>
      <c r="F13" s="5">
        <v>0.01</v>
      </c>
      <c r="G13" s="7"/>
      <c r="H13" s="74">
        <f t="shared" si="2"/>
        <v>44378</v>
      </c>
      <c r="I13" s="37">
        <f t="shared" si="3"/>
        <v>26362.05</v>
      </c>
      <c r="J13" s="38">
        <f t="shared" si="4"/>
        <v>0</v>
      </c>
      <c r="K13" s="3"/>
      <c r="L13" s="3"/>
      <c r="M13" s="3"/>
      <c r="N13" s="28"/>
      <c r="O13" s="13">
        <f t="shared" si="5"/>
        <v>2636205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26362.05</v>
      </c>
    </row>
    <row r="14" spans="2:19">
      <c r="B14" s="32">
        <v>44409</v>
      </c>
      <c r="C14" s="35">
        <v>0.01</v>
      </c>
      <c r="D14" s="36">
        <v>29276.21</v>
      </c>
      <c r="E14" s="8">
        <v>44446</v>
      </c>
      <c r="F14" s="5">
        <v>0.01</v>
      </c>
      <c r="G14" s="7"/>
      <c r="H14" s="74">
        <f t="shared" si="2"/>
        <v>44409</v>
      </c>
      <c r="I14" s="37">
        <f t="shared" si="3"/>
        <v>29276.21</v>
      </c>
      <c r="J14" s="38">
        <f t="shared" si="4"/>
        <v>0</v>
      </c>
      <c r="K14" s="3"/>
      <c r="L14" s="3"/>
      <c r="M14" s="3"/>
      <c r="N14" s="28"/>
      <c r="O14" s="13">
        <f t="shared" si="5"/>
        <v>2927621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29276.21</v>
      </c>
    </row>
    <row r="15" spans="2:19">
      <c r="B15" s="32">
        <v>44440</v>
      </c>
      <c r="C15" s="35">
        <v>0.01</v>
      </c>
      <c r="D15" s="36">
        <v>30871.23</v>
      </c>
      <c r="E15" s="8">
        <v>44476</v>
      </c>
      <c r="F15" s="5">
        <v>0.01</v>
      </c>
      <c r="G15" s="7"/>
      <c r="H15" s="74">
        <f t="shared" si="2"/>
        <v>44440</v>
      </c>
      <c r="I15" s="37">
        <f t="shared" si="3"/>
        <v>30871.23</v>
      </c>
      <c r="J15" s="38">
        <f t="shared" si="4"/>
        <v>0</v>
      </c>
      <c r="K15" s="3"/>
      <c r="L15" s="3"/>
      <c r="M15" s="3"/>
      <c r="N15" s="28"/>
      <c r="O15" s="13">
        <f t="shared" si="5"/>
        <v>3087123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30871.23</v>
      </c>
    </row>
    <row r="16" spans="2:19">
      <c r="B16" s="32">
        <v>44470</v>
      </c>
      <c r="C16" s="35">
        <v>0.01</v>
      </c>
      <c r="D16" s="36">
        <v>19009.419999999998</v>
      </c>
      <c r="E16" s="8">
        <v>44507</v>
      </c>
      <c r="F16" s="5">
        <v>0.01</v>
      </c>
      <c r="G16" s="7"/>
      <c r="H16" s="74">
        <f t="shared" si="2"/>
        <v>44470</v>
      </c>
      <c r="I16" s="37">
        <f t="shared" si="3"/>
        <v>19009.419999999998</v>
      </c>
      <c r="J16" s="38">
        <f t="shared" si="4"/>
        <v>0</v>
      </c>
      <c r="K16" s="3"/>
      <c r="L16" s="3"/>
      <c r="M16" s="3"/>
      <c r="N16" s="28"/>
      <c r="O16" s="13">
        <f t="shared" si="5"/>
        <v>1900941.9999999998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19009.419999999998</v>
      </c>
    </row>
    <row r="17" spans="2:19">
      <c r="B17" s="32">
        <v>44501</v>
      </c>
      <c r="C17" s="35">
        <v>0.01</v>
      </c>
      <c r="D17" s="36">
        <v>19730.7</v>
      </c>
      <c r="E17" s="8">
        <v>44537</v>
      </c>
      <c r="F17" s="5">
        <v>0.01</v>
      </c>
      <c r="G17" s="7"/>
      <c r="H17" s="74">
        <f t="shared" si="2"/>
        <v>44501</v>
      </c>
      <c r="I17" s="37">
        <f t="shared" si="3"/>
        <v>19730.7</v>
      </c>
      <c r="J17" s="38">
        <f t="shared" si="4"/>
        <v>0</v>
      </c>
      <c r="K17" s="3"/>
      <c r="L17" s="3"/>
      <c r="M17" s="3"/>
      <c r="N17" s="28"/>
      <c r="O17" s="13">
        <f t="shared" si="5"/>
        <v>1973070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19730.7</v>
      </c>
    </row>
    <row r="18" spans="2:19">
      <c r="B18" s="32">
        <v>44531</v>
      </c>
      <c r="C18" s="35">
        <v>0.01</v>
      </c>
      <c r="D18" s="36">
        <v>29169.26</v>
      </c>
      <c r="E18" s="8">
        <v>44568</v>
      </c>
      <c r="F18" s="5">
        <v>0.01</v>
      </c>
      <c r="G18" s="7"/>
      <c r="H18" s="74">
        <f t="shared" si="2"/>
        <v>44531</v>
      </c>
      <c r="I18" s="37">
        <f t="shared" si="3"/>
        <v>29169.260000000002</v>
      </c>
      <c r="J18" s="38">
        <f t="shared" si="4"/>
        <v>0</v>
      </c>
      <c r="K18" s="3"/>
      <c r="L18" s="3"/>
      <c r="M18" s="3"/>
      <c r="N18" s="28"/>
      <c r="O18" s="13">
        <f t="shared" si="5"/>
        <v>2916926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29169.26</v>
      </c>
    </row>
    <row r="19" spans="2:19">
      <c r="B19" s="32">
        <v>44562</v>
      </c>
      <c r="C19" s="35">
        <v>0.01</v>
      </c>
      <c r="D19" s="36">
        <v>23877.55</v>
      </c>
      <c r="E19" s="8">
        <v>44599</v>
      </c>
      <c r="F19" s="5">
        <v>0.01</v>
      </c>
      <c r="G19" s="7"/>
      <c r="H19" s="74">
        <f t="shared" si="2"/>
        <v>44562</v>
      </c>
      <c r="I19" s="37">
        <f t="shared" si="3"/>
        <v>23877.55</v>
      </c>
      <c r="J19" s="38">
        <f t="shared" si="4"/>
        <v>0</v>
      </c>
      <c r="K19" s="3"/>
      <c r="L19" s="3"/>
      <c r="M19" s="3"/>
      <c r="N19" s="28"/>
      <c r="O19" s="13">
        <f t="shared" si="5"/>
        <v>2387755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23877.55</v>
      </c>
    </row>
    <row r="20" spans="2:19">
      <c r="B20" s="32">
        <v>44593</v>
      </c>
      <c r="C20" s="35">
        <v>0.01</v>
      </c>
      <c r="D20" s="36">
        <v>23678.85</v>
      </c>
      <c r="E20" s="8">
        <v>44629</v>
      </c>
      <c r="F20" s="5">
        <v>0.01</v>
      </c>
      <c r="G20" s="7"/>
      <c r="H20" s="74">
        <f t="shared" si="2"/>
        <v>44593</v>
      </c>
      <c r="I20" s="37">
        <f t="shared" si="3"/>
        <v>23678.850000000002</v>
      </c>
      <c r="J20" s="38">
        <f t="shared" si="4"/>
        <v>0</v>
      </c>
      <c r="K20" s="3"/>
      <c r="L20" s="3"/>
      <c r="M20" s="3"/>
      <c r="N20" s="28"/>
      <c r="O20" s="13">
        <f t="shared" si="5"/>
        <v>2367885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23678.85</v>
      </c>
    </row>
    <row r="21" spans="2:19">
      <c r="B21" s="32">
        <v>44621</v>
      </c>
      <c r="C21" s="35">
        <v>0.01</v>
      </c>
      <c r="D21" s="36">
        <v>23237.200000000001</v>
      </c>
      <c r="E21" s="8">
        <v>44658</v>
      </c>
      <c r="F21" s="5">
        <v>0.01</v>
      </c>
      <c r="G21" s="7"/>
      <c r="H21" s="74">
        <f t="shared" si="2"/>
        <v>44621</v>
      </c>
      <c r="I21" s="37">
        <f t="shared" si="3"/>
        <v>23237.200000000001</v>
      </c>
      <c r="J21" s="38">
        <f t="shared" si="4"/>
        <v>0</v>
      </c>
      <c r="K21" s="3"/>
      <c r="L21" s="3"/>
      <c r="M21" s="3"/>
      <c r="N21" s="28"/>
      <c r="O21" s="13">
        <f t="shared" si="5"/>
        <v>2323720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23237.200000000001</v>
      </c>
    </row>
    <row r="22" spans="2:19">
      <c r="B22" s="32">
        <v>44652</v>
      </c>
      <c r="C22" s="35">
        <v>0.01</v>
      </c>
      <c r="D22" s="36">
        <v>28936.240000000002</v>
      </c>
      <c r="E22" s="8">
        <v>44688</v>
      </c>
      <c r="F22" s="5">
        <v>0.01</v>
      </c>
      <c r="G22" s="7"/>
      <c r="H22" s="74">
        <f t="shared" si="2"/>
        <v>44652</v>
      </c>
      <c r="I22" s="37">
        <f t="shared" si="3"/>
        <v>28936.240000000002</v>
      </c>
      <c r="J22" s="38">
        <f t="shared" si="4"/>
        <v>0</v>
      </c>
      <c r="K22" s="3"/>
      <c r="L22" s="3"/>
      <c r="M22" s="3"/>
      <c r="N22" s="28"/>
      <c r="O22" s="13">
        <f t="shared" si="5"/>
        <v>2893624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28936.240000000002</v>
      </c>
    </row>
    <row r="23" spans="2:19">
      <c r="B23" s="32">
        <v>44682</v>
      </c>
      <c r="C23" s="35">
        <v>0.01</v>
      </c>
      <c r="D23" s="36">
        <v>31422.29</v>
      </c>
      <c r="E23" s="8">
        <v>44722</v>
      </c>
      <c r="F23" s="5">
        <v>0.01</v>
      </c>
      <c r="G23" s="7"/>
      <c r="H23" s="74">
        <f t="shared" si="2"/>
        <v>44682</v>
      </c>
      <c r="I23" s="37">
        <f t="shared" si="3"/>
        <v>31422.29</v>
      </c>
      <c r="J23" s="38">
        <f t="shared" si="4"/>
        <v>0</v>
      </c>
      <c r="K23" s="3"/>
      <c r="L23" s="3"/>
      <c r="M23" s="3"/>
      <c r="N23" s="28"/>
      <c r="O23" s="13">
        <f t="shared" si="5"/>
        <v>3142229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31422.29</v>
      </c>
    </row>
    <row r="24" spans="2:19">
      <c r="B24" s="32">
        <v>44713</v>
      </c>
      <c r="C24" s="35">
        <v>0.01</v>
      </c>
      <c r="D24" s="36">
        <v>46186.25</v>
      </c>
      <c r="E24" s="8">
        <v>44753</v>
      </c>
      <c r="F24" s="5">
        <v>0.01</v>
      </c>
      <c r="G24" s="7"/>
      <c r="H24" s="74">
        <f t="shared" si="2"/>
        <v>44713</v>
      </c>
      <c r="I24" s="37">
        <f t="shared" si="3"/>
        <v>46186.25</v>
      </c>
      <c r="J24" s="38">
        <f t="shared" si="4"/>
        <v>0</v>
      </c>
      <c r="K24" s="3"/>
      <c r="L24" s="3"/>
      <c r="M24" s="3"/>
      <c r="N24" s="28"/>
      <c r="O24" s="13">
        <f t="shared" si="5"/>
        <v>4618625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46186.25</v>
      </c>
    </row>
    <row r="25" spans="2:19">
      <c r="B25" s="32">
        <v>44743</v>
      </c>
      <c r="C25" s="35">
        <v>0.01</v>
      </c>
      <c r="D25" s="36">
        <v>31537.16</v>
      </c>
      <c r="E25" s="8">
        <v>44784</v>
      </c>
      <c r="F25" s="5">
        <v>0.01</v>
      </c>
      <c r="G25" s="7"/>
      <c r="H25" s="74">
        <f t="shared" si="2"/>
        <v>44743</v>
      </c>
      <c r="I25" s="37">
        <f t="shared" si="3"/>
        <v>31537.16</v>
      </c>
      <c r="J25" s="38">
        <f t="shared" si="4"/>
        <v>0</v>
      </c>
      <c r="K25" s="3"/>
      <c r="L25" s="3"/>
      <c r="M25" s="3"/>
      <c r="N25" s="28"/>
      <c r="O25" s="13">
        <f t="shared" si="5"/>
        <v>3153716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31537.16</v>
      </c>
    </row>
    <row r="26" spans="2:19">
      <c r="B26" s="32">
        <v>44774</v>
      </c>
      <c r="C26" s="35">
        <v>0.01</v>
      </c>
      <c r="D26" s="36">
        <v>31348.096176913114</v>
      </c>
      <c r="E26" s="8">
        <v>44813</v>
      </c>
      <c r="F26" s="5">
        <v>0.01</v>
      </c>
      <c r="G26" s="7"/>
      <c r="H26" s="74">
        <f t="shared" si="2"/>
        <v>44774</v>
      </c>
      <c r="I26" s="37">
        <f t="shared" si="3"/>
        <v>31348.096176913117</v>
      </c>
      <c r="J26" s="38">
        <f t="shared" si="4"/>
        <v>0</v>
      </c>
      <c r="K26" s="3"/>
      <c r="L26" s="3"/>
      <c r="M26" s="3"/>
      <c r="N26" s="28"/>
      <c r="O26" s="13">
        <f t="shared" si="5"/>
        <v>3134809.6176913115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31348.096176913114</v>
      </c>
    </row>
    <row r="27" spans="2:19">
      <c r="B27" s="32">
        <v>44805</v>
      </c>
      <c r="C27" s="35">
        <v>0.01</v>
      </c>
      <c r="D27" s="36">
        <v>35095.212553179779</v>
      </c>
      <c r="E27" s="8">
        <v>44843</v>
      </c>
      <c r="F27" s="5">
        <v>0.01</v>
      </c>
      <c r="G27" s="7"/>
      <c r="H27" s="74">
        <f t="shared" si="2"/>
        <v>44805</v>
      </c>
      <c r="I27" s="37">
        <f t="shared" si="3"/>
        <v>35095.212553179779</v>
      </c>
      <c r="J27" s="38">
        <f t="shared" si="4"/>
        <v>0</v>
      </c>
      <c r="K27" s="3"/>
      <c r="L27" s="3"/>
      <c r="M27" s="3"/>
      <c r="N27" s="28"/>
      <c r="O27" s="13">
        <f t="shared" si="5"/>
        <v>3509521.2553179776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35095.212553179779</v>
      </c>
    </row>
    <row r="28" spans="2:19">
      <c r="B28" s="32">
        <v>44835</v>
      </c>
      <c r="C28" s="35">
        <v>0.01</v>
      </c>
      <c r="D28" s="36">
        <v>32293.464215500691</v>
      </c>
      <c r="E28" s="8">
        <v>44874</v>
      </c>
      <c r="F28" s="5">
        <v>0.01</v>
      </c>
      <c r="G28" s="7"/>
      <c r="H28" s="74">
        <f t="shared" si="2"/>
        <v>44835</v>
      </c>
      <c r="I28" s="37">
        <f t="shared" si="3"/>
        <v>32293.464215500691</v>
      </c>
      <c r="J28" s="38">
        <f t="shared" si="4"/>
        <v>0</v>
      </c>
      <c r="K28" s="31"/>
      <c r="L28" s="3"/>
      <c r="M28" s="3"/>
      <c r="N28" s="28"/>
      <c r="O28" s="13">
        <f t="shared" si="5"/>
        <v>3229346.421550069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32293.464215500691</v>
      </c>
    </row>
    <row r="29" spans="2:19">
      <c r="B29" s="32">
        <v>44866</v>
      </c>
      <c r="C29" s="35">
        <v>0.01</v>
      </c>
      <c r="D29" s="36">
        <v>33025.538227686928</v>
      </c>
      <c r="E29" s="8">
        <v>44904</v>
      </c>
      <c r="F29" s="5">
        <v>0.01</v>
      </c>
      <c r="G29" s="7"/>
      <c r="H29" s="74">
        <f t="shared" si="2"/>
        <v>44866</v>
      </c>
      <c r="I29" s="37">
        <f t="shared" si="3"/>
        <v>33025.538227686928</v>
      </c>
      <c r="J29" s="38">
        <f t="shared" si="4"/>
        <v>0</v>
      </c>
      <c r="N29" s="2"/>
      <c r="O29" s="13">
        <f t="shared" ref="O29:O42" si="8">IFERROR(+D29/C29,0)</f>
        <v>3302553.8227686929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33025.538227686928</v>
      </c>
    </row>
    <row r="30" spans="2:19">
      <c r="B30" s="32">
        <v>44896</v>
      </c>
      <c r="C30" s="35">
        <v>0.01</v>
      </c>
      <c r="D30" s="36">
        <v>62952.62977775521</v>
      </c>
      <c r="E30" s="8">
        <v>44935</v>
      </c>
      <c r="F30" s="5">
        <v>0.01</v>
      </c>
      <c r="G30" s="7"/>
      <c r="H30" s="74">
        <f t="shared" si="2"/>
        <v>44896</v>
      </c>
      <c r="I30" s="37">
        <f t="shared" si="3"/>
        <v>62952.62977775521</v>
      </c>
      <c r="J30" s="38">
        <f t="shared" si="4"/>
        <v>0</v>
      </c>
      <c r="N30" s="2"/>
      <c r="O30" s="13">
        <f t="shared" si="8"/>
        <v>6295262.9777755206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62952.62977775521</v>
      </c>
    </row>
    <row r="31" spans="2:19">
      <c r="B31" s="32">
        <v>44927</v>
      </c>
      <c r="C31" s="35">
        <v>0.01</v>
      </c>
      <c r="D31" s="36">
        <v>35373.077442284826</v>
      </c>
      <c r="E31" s="8">
        <v>44966</v>
      </c>
      <c r="F31" s="5">
        <v>0.01</v>
      </c>
      <c r="G31" s="7"/>
      <c r="H31" s="74">
        <f t="shared" si="2"/>
        <v>44927</v>
      </c>
      <c r="I31" s="37">
        <f t="shared" si="3"/>
        <v>35373.077442284826</v>
      </c>
      <c r="J31" s="38">
        <f t="shared" si="4"/>
        <v>0</v>
      </c>
      <c r="N31" s="2"/>
      <c r="O31" s="13">
        <f t="shared" si="8"/>
        <v>3537307.7442284827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35373.077442284826</v>
      </c>
    </row>
    <row r="32" spans="2:19">
      <c r="B32" s="32">
        <v>44958</v>
      </c>
      <c r="C32" s="35">
        <v>0.01</v>
      </c>
      <c r="D32" s="36">
        <v>41960.604417691517</v>
      </c>
      <c r="E32" s="8">
        <v>44994</v>
      </c>
      <c r="F32" s="5">
        <v>0.01</v>
      </c>
      <c r="G32" s="7"/>
      <c r="H32" s="74">
        <f t="shared" si="2"/>
        <v>44958</v>
      </c>
      <c r="I32" s="37">
        <f t="shared" si="3"/>
        <v>41960.604417691524</v>
      </c>
      <c r="J32" s="38">
        <f t="shared" si="4"/>
        <v>0</v>
      </c>
      <c r="N32" s="2"/>
      <c r="O32" s="13">
        <f t="shared" si="8"/>
        <v>4196060.4417691519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41960.604417691517</v>
      </c>
    </row>
    <row r="33" spans="2:19">
      <c r="B33" s="32">
        <v>44986</v>
      </c>
      <c r="C33" s="35">
        <v>0.01</v>
      </c>
      <c r="D33" s="36">
        <v>45936.299754540909</v>
      </c>
      <c r="E33" s="8">
        <v>45025</v>
      </c>
      <c r="F33" s="5">
        <v>0.01</v>
      </c>
      <c r="G33" s="7"/>
      <c r="H33" s="74">
        <f t="shared" si="2"/>
        <v>44986</v>
      </c>
      <c r="I33" s="37">
        <f t="shared" si="3"/>
        <v>45936.299754540909</v>
      </c>
      <c r="J33" s="38">
        <f t="shared" si="4"/>
        <v>0</v>
      </c>
      <c r="N33" s="2"/>
      <c r="O33" s="13">
        <f t="shared" si="8"/>
        <v>4593629.9754540911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45936.299754540909</v>
      </c>
    </row>
    <row r="34" spans="2:19">
      <c r="B34" s="32">
        <v>45017</v>
      </c>
      <c r="C34" s="35">
        <v>0.01</v>
      </c>
      <c r="D34" s="36">
        <v>68218.560607733045</v>
      </c>
      <c r="E34" s="8">
        <v>45055</v>
      </c>
      <c r="F34" s="5">
        <v>0.01</v>
      </c>
      <c r="G34" s="7"/>
      <c r="H34" s="74">
        <f t="shared" si="2"/>
        <v>45017</v>
      </c>
      <c r="I34" s="37">
        <f t="shared" si="3"/>
        <v>68218.560607733045</v>
      </c>
      <c r="J34" s="38">
        <f t="shared" si="4"/>
        <v>0</v>
      </c>
      <c r="N34" s="2"/>
      <c r="O34" s="13">
        <f t="shared" si="8"/>
        <v>6821856.0607733047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68218.560607733045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E67" sqref="E67"/>
    </sheetView>
  </sheetViews>
  <sheetFormatPr baseColWidth="10" defaultRowHeight="15"/>
  <cols>
    <col min="1" max="1" width="37.28515625" style="3" bestFit="1" customWidth="1"/>
    <col min="2" max="2" width="14.5703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35" t="s">
        <v>75</v>
      </c>
      <c r="C6" s="135"/>
      <c r="D6" s="135"/>
      <c r="E6" s="135"/>
      <c r="G6" s="59">
        <f>IF(A6="Plan",SUMIF('Control de pagos'!B:B,Descripción!B6,'Control de pagos'!D:D),"")</f>
        <v>373990.46000000008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299940.38</v>
      </c>
      <c r="I6" s="60">
        <f>IF(G6="","",G6-H6)</f>
        <v>74050.080000000075</v>
      </c>
    </row>
    <row r="7" spans="1:11">
      <c r="A7" s="46" t="s">
        <v>57</v>
      </c>
      <c r="B7" s="47">
        <v>43616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373990.46</v>
      </c>
      <c r="C14" s="50">
        <v>21</v>
      </c>
      <c r="D14" s="52">
        <v>2.5000000000000001E-2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373990.46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35" t="s">
        <v>94</v>
      </c>
      <c r="C19" s="135"/>
      <c r="D19" s="135"/>
      <c r="E19" s="135"/>
      <c r="G19" s="59">
        <f>IF(A19="Plan",SUMIF('Control de pagos'!B:B,Descripción!B19,'Control de pagos'!D:D),"")</f>
        <v>6400231.9600000102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116804.23000000001</v>
      </c>
      <c r="I19" s="60">
        <f t="shared" si="0"/>
        <v>6283427.7300000098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6400231.96</v>
      </c>
      <c r="C27" s="50">
        <v>121</v>
      </c>
      <c r="D27" s="52">
        <v>0.02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6400231.96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35" t="s">
        <v>99</v>
      </c>
      <c r="C32" s="135"/>
      <c r="D32" s="135"/>
      <c r="E32" s="135"/>
      <c r="G32" s="59">
        <f>IF(A32="Plan",SUMIF('Control de pagos'!B:B,Descripción!B32,'Control de pagos'!D:D),"")</f>
        <v>6094778.0000000009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6094778.0000000009</v>
      </c>
    </row>
    <row r="33" spans="1:9">
      <c r="A33" s="46" t="s">
        <v>57</v>
      </c>
      <c r="B33" s="47">
        <v>44333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6094778</v>
      </c>
      <c r="C40" s="50">
        <v>4</v>
      </c>
      <c r="D40" s="52">
        <v>3.04E-2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6094778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35" t="s">
        <v>101</v>
      </c>
      <c r="C45" s="135"/>
      <c r="D45" s="135"/>
      <c r="E45" s="135"/>
      <c r="G45" s="59">
        <f>IF(A45="Plan",SUMIF('Control de pagos'!B:B,Descripción!B45,'Control de pagos'!D:D),"")</f>
        <v>3454113.77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3454113.77</v>
      </c>
    </row>
    <row r="46" spans="1:9">
      <c r="A46" s="46" t="s">
        <v>57</v>
      </c>
      <c r="B46" s="47">
        <v>44652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3454113.77</v>
      </c>
      <c r="C53" s="50">
        <v>6</v>
      </c>
      <c r="D53" s="52">
        <v>0.03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3454113.77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35" t="s">
        <v>103</v>
      </c>
      <c r="C58" s="135"/>
      <c r="D58" s="135"/>
      <c r="E58" s="135"/>
      <c r="G58" s="59">
        <f>IF(A58="Plan",SUMIF('Control de pagos'!B:B,Descripción!B58,'Control de pagos'!D:D),"")</f>
        <v>26427050.629999999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26427050.629999999</v>
      </c>
    </row>
    <row r="59" spans="1:9">
      <c r="A59" s="46" t="s">
        <v>57</v>
      </c>
      <c r="B59" s="47">
        <v>44704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26427050.629999999</v>
      </c>
      <c r="C66" s="50">
        <v>4</v>
      </c>
      <c r="D66" s="52">
        <v>3.6700000000000003E-2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26427050.629999999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35"/>
      <c r="C71" s="135"/>
      <c r="D71" s="135"/>
      <c r="E71" s="13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35"/>
      <c r="C84" s="135"/>
      <c r="D84" s="135"/>
      <c r="E84" s="13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35"/>
      <c r="C97" s="135"/>
      <c r="D97" s="135"/>
      <c r="E97" s="13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35"/>
      <c r="C110" s="135"/>
      <c r="D110" s="135"/>
      <c r="E110" s="13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35"/>
      <c r="C123" s="135"/>
      <c r="D123" s="135"/>
      <c r="E123" s="13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35"/>
      <c r="C136" s="135"/>
      <c r="D136" s="135"/>
      <c r="E136" s="13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35"/>
      <c r="C149" s="135"/>
      <c r="D149" s="135"/>
      <c r="E149" s="13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6" activePane="bottomLeft" state="frozen"/>
      <selection pane="bottomLeft" activeCell="B42" sqref="B42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5.7109375" style="3" customWidth="1"/>
    <col min="12" max="12" width="4.7109375" style="3" customWidth="1"/>
    <col min="13" max="14" width="11.42578125" style="3"/>
    <col min="15" max="15" width="14.85546875" style="3" bestFit="1" customWidth="1"/>
    <col min="16" max="16" width="13.4257812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36" t="s">
        <v>12</v>
      </c>
      <c r="C1" s="136"/>
      <c r="D1" s="136"/>
      <c r="E1" s="136"/>
      <c r="F1" s="136"/>
      <c r="G1" s="136"/>
      <c r="H1" s="136"/>
      <c r="I1" s="136"/>
      <c r="J1" s="136"/>
      <c r="K1" s="136"/>
      <c r="O1" s="137" t="s">
        <v>17</v>
      </c>
      <c r="P1" s="137"/>
      <c r="Q1" s="137"/>
      <c r="R1" s="137"/>
      <c r="S1" s="137"/>
      <c r="T1" s="137"/>
      <c r="U1" s="13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2016</v>
      </c>
      <c r="C6" s="77">
        <v>4</v>
      </c>
      <c r="D6" s="77"/>
      <c r="E6" s="78" t="s">
        <v>81</v>
      </c>
      <c r="F6" s="78" t="s">
        <v>10</v>
      </c>
      <c r="G6" s="78" t="s">
        <v>10</v>
      </c>
      <c r="H6" s="79">
        <v>42510</v>
      </c>
      <c r="I6" s="80">
        <v>33438.269999999997</v>
      </c>
      <c r="J6" s="81">
        <v>0</v>
      </c>
      <c r="K6" s="80">
        <v>33438.269999999997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2">
        <v>2016</v>
      </c>
      <c r="C7" s="82">
        <v>4</v>
      </c>
      <c r="D7" s="82"/>
      <c r="E7" s="83" t="s">
        <v>81</v>
      </c>
      <c r="F7" s="83" t="s">
        <v>10</v>
      </c>
      <c r="G7" s="83" t="s">
        <v>82</v>
      </c>
      <c r="H7" s="84">
        <v>43616</v>
      </c>
      <c r="I7" s="85">
        <v>37541.15</v>
      </c>
      <c r="J7" s="86">
        <v>0</v>
      </c>
      <c r="K7" s="85">
        <v>37541.15</v>
      </c>
      <c r="N7" s="3" t="s">
        <v>75</v>
      </c>
      <c r="O7" s="76" t="s">
        <v>17</v>
      </c>
      <c r="P7"/>
      <c r="Q7"/>
      <c r="R7"/>
      <c r="S7"/>
      <c r="T7"/>
      <c r="U7"/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2">
        <v>2016</v>
      </c>
      <c r="C8" s="82">
        <v>5</v>
      </c>
      <c r="D8" s="82"/>
      <c r="E8" s="83" t="s">
        <v>81</v>
      </c>
      <c r="F8" s="83" t="s">
        <v>10</v>
      </c>
      <c r="G8" s="83" t="s">
        <v>10</v>
      </c>
      <c r="H8" s="84">
        <v>42544</v>
      </c>
      <c r="I8" s="85">
        <v>5033.0600000000004</v>
      </c>
      <c r="J8" s="86">
        <v>0</v>
      </c>
      <c r="K8" s="85">
        <v>5033.0600000000004</v>
      </c>
      <c r="N8" s="3" t="s">
        <v>75</v>
      </c>
      <c r="O8" s="87" t="s">
        <v>13</v>
      </c>
      <c r="P8" s="87" t="s">
        <v>14</v>
      </c>
      <c r="Q8" s="87" t="s">
        <v>3</v>
      </c>
      <c r="R8" s="87" t="s">
        <v>4</v>
      </c>
      <c r="S8" s="87" t="s">
        <v>5</v>
      </c>
      <c r="T8" s="87" t="s">
        <v>15</v>
      </c>
      <c r="U8" s="87" t="s">
        <v>16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2">
        <v>2016</v>
      </c>
      <c r="C9" s="82">
        <v>5</v>
      </c>
      <c r="D9" s="82"/>
      <c r="E9" s="83" t="s">
        <v>81</v>
      </c>
      <c r="F9" s="83" t="s">
        <v>10</v>
      </c>
      <c r="G9" s="83" t="s">
        <v>82</v>
      </c>
      <c r="H9" s="84">
        <v>43616</v>
      </c>
      <c r="I9" s="85">
        <v>5484.53</v>
      </c>
      <c r="J9" s="86">
        <v>0</v>
      </c>
      <c r="K9" s="85">
        <v>5484.53</v>
      </c>
      <c r="N9" s="3" t="s">
        <v>75</v>
      </c>
      <c r="O9" s="77" t="s">
        <v>83</v>
      </c>
      <c r="P9" s="80">
        <v>3739.9</v>
      </c>
      <c r="Q9" s="78" t="s">
        <v>81</v>
      </c>
      <c r="R9" s="78" t="s">
        <v>10</v>
      </c>
      <c r="S9" s="78" t="s">
        <v>10</v>
      </c>
      <c r="T9" s="77" t="s">
        <v>84</v>
      </c>
      <c r="U9" s="77" t="s">
        <v>85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2">
        <v>2016</v>
      </c>
      <c r="C10" s="82">
        <v>6</v>
      </c>
      <c r="D10" s="82"/>
      <c r="E10" s="83" t="s">
        <v>81</v>
      </c>
      <c r="F10" s="83" t="s">
        <v>10</v>
      </c>
      <c r="G10" s="83" t="s">
        <v>10</v>
      </c>
      <c r="H10" s="84">
        <v>42571</v>
      </c>
      <c r="I10" s="85">
        <v>55249.14</v>
      </c>
      <c r="J10" s="86">
        <v>0</v>
      </c>
      <c r="K10" s="85">
        <v>55249.14</v>
      </c>
      <c r="N10" s="3" t="s">
        <v>75</v>
      </c>
      <c r="O10" s="82">
        <v>1</v>
      </c>
      <c r="P10" s="85">
        <v>18512.53</v>
      </c>
      <c r="Q10" s="83" t="s">
        <v>81</v>
      </c>
      <c r="R10" s="83" t="s">
        <v>10</v>
      </c>
      <c r="S10" s="83" t="s">
        <v>10</v>
      </c>
      <c r="T10" s="82" t="s">
        <v>84</v>
      </c>
      <c r="U10" s="82" t="s">
        <v>85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2">
        <v>2016</v>
      </c>
      <c r="C11" s="82">
        <v>6</v>
      </c>
      <c r="D11" s="82"/>
      <c r="E11" s="83" t="s">
        <v>81</v>
      </c>
      <c r="F11" s="83" t="s">
        <v>10</v>
      </c>
      <c r="G11" s="83" t="s">
        <v>82</v>
      </c>
      <c r="H11" s="84">
        <v>43616</v>
      </c>
      <c r="I11" s="85">
        <v>58713.26</v>
      </c>
      <c r="J11" s="86">
        <v>0</v>
      </c>
      <c r="K11" s="85">
        <v>58713.26</v>
      </c>
      <c r="N11" s="3" t="s">
        <v>75</v>
      </c>
      <c r="O11" s="82">
        <v>2</v>
      </c>
      <c r="P11" s="85">
        <v>11185.84</v>
      </c>
      <c r="Q11" s="83" t="s">
        <v>81</v>
      </c>
      <c r="R11" s="83" t="s">
        <v>10</v>
      </c>
      <c r="S11" s="83" t="s">
        <v>10</v>
      </c>
      <c r="T11" s="82" t="s">
        <v>84</v>
      </c>
      <c r="U11" s="82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2">
        <v>2016</v>
      </c>
      <c r="C12" s="82">
        <v>7</v>
      </c>
      <c r="D12" s="82"/>
      <c r="E12" s="83" t="s">
        <v>81</v>
      </c>
      <c r="F12" s="83" t="s">
        <v>10</v>
      </c>
      <c r="G12" s="83" t="s">
        <v>10</v>
      </c>
      <c r="H12" s="84">
        <v>42604</v>
      </c>
      <c r="I12" s="85">
        <v>54570.73</v>
      </c>
      <c r="J12" s="86">
        <v>0</v>
      </c>
      <c r="K12" s="85">
        <v>54570.73</v>
      </c>
      <c r="N12" s="3" t="s">
        <v>75</v>
      </c>
      <c r="O12" s="82">
        <v>2</v>
      </c>
      <c r="P12" s="85">
        <v>7326.69</v>
      </c>
      <c r="Q12" s="83" t="s">
        <v>81</v>
      </c>
      <c r="R12" s="83" t="s">
        <v>10</v>
      </c>
      <c r="S12" s="83" t="s">
        <v>82</v>
      </c>
      <c r="T12" s="82" t="s">
        <v>84</v>
      </c>
      <c r="U12" s="82" t="s">
        <v>85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2">
        <v>2016</v>
      </c>
      <c r="C13" s="82">
        <v>7</v>
      </c>
      <c r="D13" s="82"/>
      <c r="E13" s="83" t="s">
        <v>81</v>
      </c>
      <c r="F13" s="83" t="s">
        <v>10</v>
      </c>
      <c r="G13" s="83" t="s">
        <v>82</v>
      </c>
      <c r="H13" s="84">
        <v>43616</v>
      </c>
      <c r="I13" s="85">
        <v>56246.05</v>
      </c>
      <c r="J13" s="86">
        <v>0</v>
      </c>
      <c r="K13" s="85">
        <v>56246.05</v>
      </c>
      <c r="N13" s="3" t="s">
        <v>75</v>
      </c>
      <c r="O13" s="82">
        <v>3</v>
      </c>
      <c r="P13" s="85">
        <v>18512.53</v>
      </c>
      <c r="Q13" s="83" t="s">
        <v>81</v>
      </c>
      <c r="R13" s="83" t="s">
        <v>10</v>
      </c>
      <c r="S13" s="83" t="s">
        <v>82</v>
      </c>
      <c r="T13" s="82" t="s">
        <v>84</v>
      </c>
      <c r="U13" s="82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2">
        <v>2017</v>
      </c>
      <c r="C14" s="82">
        <v>6</v>
      </c>
      <c r="D14" s="82"/>
      <c r="E14" s="83" t="s">
        <v>81</v>
      </c>
      <c r="F14" s="83" t="s">
        <v>10</v>
      </c>
      <c r="G14" s="83" t="s">
        <v>10</v>
      </c>
      <c r="H14" s="84">
        <v>42936</v>
      </c>
      <c r="I14" s="85">
        <v>10360.98</v>
      </c>
      <c r="J14" s="86">
        <v>0</v>
      </c>
      <c r="K14" s="85">
        <v>10360.98</v>
      </c>
      <c r="N14" s="3" t="s">
        <v>75</v>
      </c>
      <c r="O14" s="82">
        <v>4</v>
      </c>
      <c r="P14" s="85">
        <v>11701.93</v>
      </c>
      <c r="Q14" s="83" t="s">
        <v>81</v>
      </c>
      <c r="R14" s="83" t="s">
        <v>10</v>
      </c>
      <c r="S14" s="83" t="s">
        <v>82</v>
      </c>
      <c r="T14" s="82" t="s">
        <v>84</v>
      </c>
      <c r="U14" s="82" t="s">
        <v>85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2">
        <v>2017</v>
      </c>
      <c r="C15" s="82">
        <v>6</v>
      </c>
      <c r="D15" s="82"/>
      <c r="E15" s="83" t="s">
        <v>81</v>
      </c>
      <c r="F15" s="83" t="s">
        <v>10</v>
      </c>
      <c r="G15" s="83" t="s">
        <v>82</v>
      </c>
      <c r="H15" s="84">
        <v>43616</v>
      </c>
      <c r="I15" s="85">
        <v>7280.66</v>
      </c>
      <c r="J15" s="86">
        <v>0</v>
      </c>
      <c r="K15" s="85">
        <v>7280.66</v>
      </c>
      <c r="N15" s="3" t="s">
        <v>75</v>
      </c>
      <c r="O15" s="82">
        <v>4</v>
      </c>
      <c r="P15" s="85">
        <v>5033.0600000000004</v>
      </c>
      <c r="Q15" s="83" t="s">
        <v>81</v>
      </c>
      <c r="R15" s="83" t="s">
        <v>10</v>
      </c>
      <c r="S15" s="83" t="s">
        <v>10</v>
      </c>
      <c r="T15" s="82" t="s">
        <v>86</v>
      </c>
      <c r="U15" s="82" t="s">
        <v>85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2">
        <v>2017</v>
      </c>
      <c r="C16" s="82">
        <v>9</v>
      </c>
      <c r="D16" s="82"/>
      <c r="E16" s="83" t="s">
        <v>81</v>
      </c>
      <c r="F16" s="83" t="s">
        <v>10</v>
      </c>
      <c r="G16" s="83" t="s">
        <v>10</v>
      </c>
      <c r="H16" s="84">
        <v>43028</v>
      </c>
      <c r="I16" s="85">
        <v>21299.78</v>
      </c>
      <c r="J16" s="86">
        <v>0</v>
      </c>
      <c r="K16" s="85">
        <v>21299.78</v>
      </c>
      <c r="N16" s="3" t="s">
        <v>75</v>
      </c>
      <c r="O16" s="82">
        <v>4</v>
      </c>
      <c r="P16" s="85">
        <v>1777.54</v>
      </c>
      <c r="Q16" s="83" t="s">
        <v>81</v>
      </c>
      <c r="R16" s="83" t="s">
        <v>10</v>
      </c>
      <c r="S16" s="83" t="s">
        <v>82</v>
      </c>
      <c r="T16" s="82" t="s">
        <v>86</v>
      </c>
      <c r="U16" s="82" t="s">
        <v>85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2">
        <v>2017</v>
      </c>
      <c r="C17" s="82">
        <v>9</v>
      </c>
      <c r="D17" s="82"/>
      <c r="E17" s="83" t="s">
        <v>81</v>
      </c>
      <c r="F17" s="83" t="s">
        <v>10</v>
      </c>
      <c r="G17" s="83" t="s">
        <v>82</v>
      </c>
      <c r="H17" s="84">
        <v>43616</v>
      </c>
      <c r="I17" s="85">
        <v>13050.38</v>
      </c>
      <c r="J17" s="86">
        <v>0</v>
      </c>
      <c r="K17" s="85">
        <v>13050.38</v>
      </c>
      <c r="N17" s="3" t="s">
        <v>75</v>
      </c>
      <c r="O17" s="82">
        <v>5</v>
      </c>
      <c r="P17" s="85">
        <v>3706.99</v>
      </c>
      <c r="Q17" s="83" t="s">
        <v>81</v>
      </c>
      <c r="R17" s="83" t="s">
        <v>10</v>
      </c>
      <c r="S17" s="83" t="s">
        <v>82</v>
      </c>
      <c r="T17" s="82" t="s">
        <v>86</v>
      </c>
      <c r="U17" s="82" t="s">
        <v>85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2">
        <v>2017</v>
      </c>
      <c r="C18" s="82">
        <v>12</v>
      </c>
      <c r="D18" s="82"/>
      <c r="E18" s="83" t="s">
        <v>81</v>
      </c>
      <c r="F18" s="83" t="s">
        <v>10</v>
      </c>
      <c r="G18" s="83" t="s">
        <v>10</v>
      </c>
      <c r="H18" s="84">
        <v>43122</v>
      </c>
      <c r="I18" s="85">
        <v>10338.969999999999</v>
      </c>
      <c r="J18" s="86">
        <v>0</v>
      </c>
      <c r="K18" s="85">
        <v>10338.969999999999</v>
      </c>
      <c r="N18" s="3" t="s">
        <v>75</v>
      </c>
      <c r="O18" s="82">
        <v>5</v>
      </c>
      <c r="P18" s="85">
        <v>14805.54</v>
      </c>
      <c r="Q18" s="83" t="s">
        <v>81</v>
      </c>
      <c r="R18" s="83" t="s">
        <v>10</v>
      </c>
      <c r="S18" s="83" t="s">
        <v>10</v>
      </c>
      <c r="T18" s="82" t="s">
        <v>87</v>
      </c>
      <c r="U18" s="82" t="s">
        <v>85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2">
        <v>2017</v>
      </c>
      <c r="C19" s="82">
        <v>12</v>
      </c>
      <c r="D19" s="82"/>
      <c r="E19" s="83" t="s">
        <v>81</v>
      </c>
      <c r="F19" s="83" t="s">
        <v>10</v>
      </c>
      <c r="G19" s="83" t="s">
        <v>82</v>
      </c>
      <c r="H19" s="84">
        <v>43616</v>
      </c>
      <c r="I19" s="85">
        <v>5383.5</v>
      </c>
      <c r="J19" s="86">
        <v>0</v>
      </c>
      <c r="K19" s="85">
        <v>5383.5</v>
      </c>
      <c r="N19" s="3" t="s">
        <v>75</v>
      </c>
      <c r="O19" s="82">
        <v>6</v>
      </c>
      <c r="P19" s="85">
        <v>18512.53</v>
      </c>
      <c r="Q19" s="83" t="s">
        <v>81</v>
      </c>
      <c r="R19" s="83" t="s">
        <v>10</v>
      </c>
      <c r="S19" s="83" t="s">
        <v>10</v>
      </c>
      <c r="T19" s="82" t="s">
        <v>87</v>
      </c>
      <c r="U19" s="82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18512.53</v>
      </c>
      <c r="Q20" s="83" t="s">
        <v>81</v>
      </c>
      <c r="R20" s="83" t="s">
        <v>10</v>
      </c>
      <c r="S20" s="83" t="s">
        <v>10</v>
      </c>
      <c r="T20" s="82" t="s">
        <v>87</v>
      </c>
      <c r="U20" s="82" t="s">
        <v>85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94</v>
      </c>
      <c r="B21" s="76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8</v>
      </c>
      <c r="P21" s="85">
        <v>3418.54</v>
      </c>
      <c r="Q21" s="83" t="s">
        <v>81</v>
      </c>
      <c r="R21" s="83" t="s">
        <v>10</v>
      </c>
      <c r="S21" s="83" t="s">
        <v>10</v>
      </c>
      <c r="T21" s="82" t="s">
        <v>87</v>
      </c>
      <c r="U21" s="82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94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15093.99</v>
      </c>
      <c r="Q22" s="83" t="s">
        <v>81</v>
      </c>
      <c r="R22" s="83" t="s">
        <v>10</v>
      </c>
      <c r="S22" s="83" t="s">
        <v>82</v>
      </c>
      <c r="T22" s="82" t="s">
        <v>87</v>
      </c>
      <c r="U22" s="82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94</v>
      </c>
      <c r="B23" s="77">
        <v>2019</v>
      </c>
      <c r="C23" s="77"/>
      <c r="D23" s="77"/>
      <c r="E23" s="78" t="s">
        <v>95</v>
      </c>
      <c r="F23" s="78" t="s">
        <v>10</v>
      </c>
      <c r="G23" s="78" t="s">
        <v>10</v>
      </c>
      <c r="H23" s="79">
        <v>43978</v>
      </c>
      <c r="I23" s="80">
        <v>5818392.6900000004</v>
      </c>
      <c r="J23" s="81">
        <v>0</v>
      </c>
      <c r="K23" s="80">
        <v>5818392.6900000004</v>
      </c>
      <c r="N23" s="3" t="s">
        <v>75</v>
      </c>
      <c r="O23" s="82">
        <v>9</v>
      </c>
      <c r="P23" s="85">
        <v>18512.53</v>
      </c>
      <c r="Q23" s="83" t="s">
        <v>81</v>
      </c>
      <c r="R23" s="83" t="s">
        <v>10</v>
      </c>
      <c r="S23" s="83" t="s">
        <v>82</v>
      </c>
      <c r="T23" s="82" t="s">
        <v>87</v>
      </c>
      <c r="U23" s="82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94</v>
      </c>
      <c r="B24" s="82">
        <v>2019</v>
      </c>
      <c r="C24" s="82"/>
      <c r="D24" s="82"/>
      <c r="E24" s="83" t="s">
        <v>95</v>
      </c>
      <c r="F24" s="83" t="s">
        <v>10</v>
      </c>
      <c r="G24" s="83" t="s">
        <v>82</v>
      </c>
      <c r="H24" s="84">
        <v>44131</v>
      </c>
      <c r="I24" s="85">
        <v>799912.63</v>
      </c>
      <c r="J24" s="85">
        <v>218073.36</v>
      </c>
      <c r="K24" s="85">
        <v>581839.27</v>
      </c>
      <c r="N24" s="3" t="s">
        <v>75</v>
      </c>
      <c r="O24" s="82">
        <v>10</v>
      </c>
      <c r="P24" s="85">
        <v>18512.53</v>
      </c>
      <c r="Q24" s="83" t="s">
        <v>81</v>
      </c>
      <c r="R24" s="83" t="s">
        <v>10</v>
      </c>
      <c r="S24" s="83" t="s">
        <v>82</v>
      </c>
      <c r="T24" s="82" t="s">
        <v>87</v>
      </c>
      <c r="U24" s="82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2">
        <v>11</v>
      </c>
      <c r="P25" s="85">
        <v>6594.21</v>
      </c>
      <c r="Q25" s="83" t="s">
        <v>81</v>
      </c>
      <c r="R25" s="83" t="s">
        <v>10</v>
      </c>
      <c r="S25" s="83" t="s">
        <v>82</v>
      </c>
      <c r="T25" s="82" t="s">
        <v>87</v>
      </c>
      <c r="U25" s="82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99</v>
      </c>
      <c r="B26" s="96" t="s">
        <v>80</v>
      </c>
      <c r="C26"/>
      <c r="D26"/>
      <c r="E26"/>
      <c r="F26"/>
      <c r="G26"/>
      <c r="H26"/>
      <c r="I26"/>
      <c r="J26"/>
      <c r="K26"/>
      <c r="N26" s="3" t="s">
        <v>75</v>
      </c>
      <c r="O26" s="82">
        <v>11</v>
      </c>
      <c r="P26" s="85">
        <v>11918.32</v>
      </c>
      <c r="Q26" s="83" t="s">
        <v>81</v>
      </c>
      <c r="R26" s="83" t="s">
        <v>10</v>
      </c>
      <c r="S26" s="83" t="s">
        <v>10</v>
      </c>
      <c r="T26" s="82" t="s">
        <v>88</v>
      </c>
      <c r="U26" s="82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99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75</v>
      </c>
      <c r="O27" s="82">
        <v>12</v>
      </c>
      <c r="P27" s="85">
        <v>18512.53</v>
      </c>
      <c r="Q27" s="83" t="s">
        <v>81</v>
      </c>
      <c r="R27" s="83" t="s">
        <v>10</v>
      </c>
      <c r="S27" s="83" t="s">
        <v>10</v>
      </c>
      <c r="T27" s="82" t="s">
        <v>88</v>
      </c>
      <c r="U27" s="82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99</v>
      </c>
      <c r="B28" s="82">
        <v>2020</v>
      </c>
      <c r="C28" s="82"/>
      <c r="D28" s="82"/>
      <c r="E28" s="83" t="s">
        <v>95</v>
      </c>
      <c r="F28" s="83" t="s">
        <v>10</v>
      </c>
      <c r="G28" s="83" t="s">
        <v>10</v>
      </c>
      <c r="H28" s="84">
        <v>44333</v>
      </c>
      <c r="I28" s="85">
        <v>6094778</v>
      </c>
      <c r="J28" s="86">
        <v>0</v>
      </c>
      <c r="K28" s="85">
        <v>6094778</v>
      </c>
      <c r="N28" s="3" t="s">
        <v>75</v>
      </c>
      <c r="O28" s="82">
        <v>13</v>
      </c>
      <c r="P28" s="85">
        <v>18512.53</v>
      </c>
      <c r="Q28" s="83" t="s">
        <v>81</v>
      </c>
      <c r="R28" s="83" t="s">
        <v>10</v>
      </c>
      <c r="S28" s="83" t="s">
        <v>10</v>
      </c>
      <c r="T28" s="82" t="s">
        <v>88</v>
      </c>
      <c r="U28" s="82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75</v>
      </c>
      <c r="O29" s="82">
        <v>14</v>
      </c>
      <c r="P29" s="85">
        <v>5627.35</v>
      </c>
      <c r="Q29" s="83" t="s">
        <v>81</v>
      </c>
      <c r="R29" s="83" t="s">
        <v>10</v>
      </c>
      <c r="S29" s="83" t="s">
        <v>10</v>
      </c>
      <c r="T29" s="82" t="s">
        <v>88</v>
      </c>
      <c r="U29" s="82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101</v>
      </c>
      <c r="B30" s="110" t="s">
        <v>80</v>
      </c>
      <c r="C30"/>
      <c r="D30"/>
      <c r="E30"/>
      <c r="F30"/>
      <c r="G30"/>
      <c r="H30"/>
      <c r="I30"/>
      <c r="J30"/>
      <c r="K30"/>
      <c r="N30" s="3" t="s">
        <v>75</v>
      </c>
      <c r="O30" s="82">
        <v>14</v>
      </c>
      <c r="P30" s="85">
        <v>12885.18</v>
      </c>
      <c r="Q30" s="83" t="s">
        <v>81</v>
      </c>
      <c r="R30" s="83" t="s">
        <v>10</v>
      </c>
      <c r="S30" s="83" t="s">
        <v>82</v>
      </c>
      <c r="T30" s="82" t="s">
        <v>88</v>
      </c>
      <c r="U30" s="82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101</v>
      </c>
      <c r="B31" s="87" t="s">
        <v>0</v>
      </c>
      <c r="C31" s="87" t="s">
        <v>1</v>
      </c>
      <c r="D31" s="87" t="s">
        <v>2</v>
      </c>
      <c r="E31" s="87" t="s">
        <v>3</v>
      </c>
      <c r="F31" s="87" t="s">
        <v>4</v>
      </c>
      <c r="G31" s="87" t="s">
        <v>5</v>
      </c>
      <c r="H31" s="87" t="s">
        <v>6</v>
      </c>
      <c r="I31" s="87" t="s">
        <v>7</v>
      </c>
      <c r="J31" s="87" t="s">
        <v>8</v>
      </c>
      <c r="K31" s="87" t="s">
        <v>9</v>
      </c>
      <c r="N31" s="3" t="s">
        <v>75</v>
      </c>
      <c r="O31" s="82">
        <v>15</v>
      </c>
      <c r="P31" s="85">
        <v>18512.53</v>
      </c>
      <c r="Q31" s="83" t="s">
        <v>81</v>
      </c>
      <c r="R31" s="83" t="s">
        <v>10</v>
      </c>
      <c r="S31" s="83" t="s">
        <v>82</v>
      </c>
      <c r="T31" s="82" t="s">
        <v>88</v>
      </c>
      <c r="U31" s="82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101</v>
      </c>
      <c r="B32" s="77">
        <v>2021</v>
      </c>
      <c r="C32" s="77">
        <v>12</v>
      </c>
      <c r="D32" s="77"/>
      <c r="E32" s="78" t="s">
        <v>81</v>
      </c>
      <c r="F32" s="78" t="s">
        <v>10</v>
      </c>
      <c r="G32" s="78" t="s">
        <v>10</v>
      </c>
      <c r="H32" s="79">
        <v>44581</v>
      </c>
      <c r="I32" s="80">
        <v>3196704.47</v>
      </c>
      <c r="J32" s="81">
        <v>0</v>
      </c>
      <c r="K32" s="80">
        <v>3196704.47</v>
      </c>
      <c r="N32" s="3" t="s">
        <v>75</v>
      </c>
      <c r="O32" s="82">
        <v>16</v>
      </c>
      <c r="P32" s="85">
        <v>18512.53</v>
      </c>
      <c r="Q32" s="83" t="s">
        <v>81</v>
      </c>
      <c r="R32" s="83" t="s">
        <v>10</v>
      </c>
      <c r="S32" s="83" t="s">
        <v>82</v>
      </c>
      <c r="T32" s="82" t="s">
        <v>88</v>
      </c>
      <c r="U32" s="82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82">
        <v>2021</v>
      </c>
      <c r="C33" s="82">
        <v>12</v>
      </c>
      <c r="D33" s="82"/>
      <c r="E33" s="83" t="s">
        <v>81</v>
      </c>
      <c r="F33" s="83" t="s">
        <v>10</v>
      </c>
      <c r="G33" s="83" t="s">
        <v>82</v>
      </c>
      <c r="H33" s="84">
        <v>44652</v>
      </c>
      <c r="I33" s="85">
        <v>257409.3</v>
      </c>
      <c r="J33" s="86">
        <v>0</v>
      </c>
      <c r="K33" s="85">
        <v>257409.3</v>
      </c>
      <c r="N33" s="3" t="s">
        <v>75</v>
      </c>
      <c r="O33" s="82">
        <v>17</v>
      </c>
      <c r="P33" s="85">
        <v>6335.81</v>
      </c>
      <c r="Q33" s="83" t="s">
        <v>81</v>
      </c>
      <c r="R33" s="83" t="s">
        <v>10</v>
      </c>
      <c r="S33" s="83" t="s">
        <v>82</v>
      </c>
      <c r="T33" s="82" t="s">
        <v>88</v>
      </c>
      <c r="U33" s="82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N34" s="3" t="s">
        <v>75</v>
      </c>
      <c r="O34" s="82">
        <v>17</v>
      </c>
      <c r="P34" s="85">
        <v>10360.98</v>
      </c>
      <c r="Q34" s="83" t="s">
        <v>81</v>
      </c>
      <c r="R34" s="83" t="s">
        <v>10</v>
      </c>
      <c r="S34" s="83" t="s">
        <v>10</v>
      </c>
      <c r="T34" s="82" t="s">
        <v>90</v>
      </c>
      <c r="U34" s="82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103</v>
      </c>
      <c r="B35" s="110" t="s">
        <v>80</v>
      </c>
      <c r="C35"/>
      <c r="D35"/>
      <c r="E35"/>
      <c r="F35"/>
      <c r="G35"/>
      <c r="H35"/>
      <c r="I35"/>
      <c r="J35"/>
      <c r="K35"/>
      <c r="N35" s="3" t="s">
        <v>75</v>
      </c>
      <c r="O35" s="82">
        <v>17</v>
      </c>
      <c r="P35" s="85">
        <v>1815.74</v>
      </c>
      <c r="Q35" s="83" t="s">
        <v>81</v>
      </c>
      <c r="R35" s="83" t="s">
        <v>10</v>
      </c>
      <c r="S35" s="83" t="s">
        <v>82</v>
      </c>
      <c r="T35" s="82" t="s">
        <v>90</v>
      </c>
      <c r="U35" s="82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103</v>
      </c>
      <c r="B36" s="87" t="s">
        <v>0</v>
      </c>
      <c r="C36" s="87" t="s">
        <v>1</v>
      </c>
      <c r="D36" s="87" t="s">
        <v>2</v>
      </c>
      <c r="E36" s="87" t="s">
        <v>3</v>
      </c>
      <c r="F36" s="87" t="s">
        <v>4</v>
      </c>
      <c r="G36" s="87" t="s">
        <v>5</v>
      </c>
      <c r="H36" s="87" t="s">
        <v>6</v>
      </c>
      <c r="I36" s="87" t="s">
        <v>7</v>
      </c>
      <c r="J36" s="87" t="s">
        <v>8</v>
      </c>
      <c r="K36" s="87" t="s">
        <v>9</v>
      </c>
      <c r="N36" s="3" t="s">
        <v>75</v>
      </c>
      <c r="O36" s="82">
        <v>18</v>
      </c>
      <c r="P36" s="85">
        <v>5464.92</v>
      </c>
      <c r="Q36" s="83" t="s">
        <v>81</v>
      </c>
      <c r="R36" s="83" t="s">
        <v>10</v>
      </c>
      <c r="S36" s="83" t="s">
        <v>82</v>
      </c>
      <c r="T36" s="82" t="s">
        <v>90</v>
      </c>
      <c r="U36" s="82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103</v>
      </c>
      <c r="B37" s="82">
        <v>2021</v>
      </c>
      <c r="C37" s="82"/>
      <c r="D37" s="82"/>
      <c r="E37" s="83" t="s">
        <v>95</v>
      </c>
      <c r="F37" s="83" t="s">
        <v>10</v>
      </c>
      <c r="G37" s="83" t="s">
        <v>10</v>
      </c>
      <c r="H37" s="84">
        <v>44707</v>
      </c>
      <c r="I37" s="85">
        <v>26427050.629999999</v>
      </c>
      <c r="J37" s="86">
        <v>0</v>
      </c>
      <c r="K37" s="85">
        <v>26427050.629999999</v>
      </c>
      <c r="N37" s="3" t="s">
        <v>75</v>
      </c>
      <c r="O37" s="82">
        <v>18</v>
      </c>
      <c r="P37" s="85">
        <v>13047.61</v>
      </c>
      <c r="Q37" s="83" t="s">
        <v>81</v>
      </c>
      <c r="R37" s="83" t="s">
        <v>10</v>
      </c>
      <c r="S37" s="83" t="s">
        <v>10</v>
      </c>
      <c r="T37" s="82" t="s">
        <v>91</v>
      </c>
      <c r="U37" s="82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19</v>
      </c>
      <c r="P38" s="85">
        <v>8252.17</v>
      </c>
      <c r="Q38" s="83" t="s">
        <v>81</v>
      </c>
      <c r="R38" s="83" t="s">
        <v>10</v>
      </c>
      <c r="S38" s="83" t="s">
        <v>10</v>
      </c>
      <c r="T38" s="82" t="s">
        <v>91</v>
      </c>
      <c r="U38" s="82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N39" s="3" t="s">
        <v>75</v>
      </c>
      <c r="O39" s="82">
        <v>19</v>
      </c>
      <c r="P39" s="85">
        <v>10260.36</v>
      </c>
      <c r="Q39" s="83" t="s">
        <v>81</v>
      </c>
      <c r="R39" s="83" t="s">
        <v>10</v>
      </c>
      <c r="S39" s="83" t="s">
        <v>82</v>
      </c>
      <c r="T39" s="82" t="s">
        <v>91</v>
      </c>
      <c r="U39" s="82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N40" s="3" t="s">
        <v>75</v>
      </c>
      <c r="O40" s="82">
        <v>20</v>
      </c>
      <c r="P40" s="85">
        <v>2790.02</v>
      </c>
      <c r="Q40" s="83" t="s">
        <v>81</v>
      </c>
      <c r="R40" s="83" t="s">
        <v>10</v>
      </c>
      <c r="S40" s="83" t="s">
        <v>82</v>
      </c>
      <c r="T40" s="82" t="s">
        <v>91</v>
      </c>
      <c r="U40" s="82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2">
        <v>20</v>
      </c>
      <c r="P41" s="85">
        <v>10338.969999999999</v>
      </c>
      <c r="Q41" s="83" t="s">
        <v>81</v>
      </c>
      <c r="R41" s="83" t="s">
        <v>10</v>
      </c>
      <c r="S41" s="83" t="s">
        <v>10</v>
      </c>
      <c r="T41" s="82" t="s">
        <v>92</v>
      </c>
      <c r="U41" s="82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2">
        <v>20</v>
      </c>
      <c r="P42" s="85">
        <v>5383.5</v>
      </c>
      <c r="Q42" s="83" t="s">
        <v>81</v>
      </c>
      <c r="R42" s="83" t="s">
        <v>10</v>
      </c>
      <c r="S42" s="83" t="s">
        <v>82</v>
      </c>
      <c r="T42" s="82" t="s">
        <v>92</v>
      </c>
      <c r="U42" s="82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94</v>
      </c>
      <c r="O44" s="76" t="s">
        <v>17</v>
      </c>
      <c r="P44"/>
      <c r="Q44"/>
      <c r="R44"/>
      <c r="S44"/>
      <c r="T44"/>
      <c r="U44"/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94</v>
      </c>
      <c r="O45" s="87" t="s">
        <v>13</v>
      </c>
      <c r="P45" s="87" t="s">
        <v>14</v>
      </c>
      <c r="Q45" s="87" t="s">
        <v>3</v>
      </c>
      <c r="R45" s="87" t="s">
        <v>4</v>
      </c>
      <c r="S45" s="87" t="s">
        <v>5</v>
      </c>
      <c r="T45" s="87" t="s">
        <v>15</v>
      </c>
      <c r="U45" s="87" t="s">
        <v>16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94</v>
      </c>
      <c r="O46" s="77" t="s">
        <v>96</v>
      </c>
      <c r="P46" s="80">
        <v>64002.32</v>
      </c>
      <c r="Q46" s="78" t="s">
        <v>95</v>
      </c>
      <c r="R46" s="78" t="s">
        <v>10</v>
      </c>
      <c r="S46" s="78" t="s">
        <v>10</v>
      </c>
      <c r="T46" s="77" t="s">
        <v>97</v>
      </c>
      <c r="U46" s="7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94</v>
      </c>
      <c r="O47" s="82">
        <v>1</v>
      </c>
      <c r="P47" s="85">
        <v>52801.91</v>
      </c>
      <c r="Q47" s="83" t="s">
        <v>95</v>
      </c>
      <c r="R47" s="83" t="s">
        <v>10</v>
      </c>
      <c r="S47" s="83" t="s">
        <v>10</v>
      </c>
      <c r="T47" s="82" t="s">
        <v>97</v>
      </c>
      <c r="U47" s="82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94</v>
      </c>
      <c r="O48" s="82">
        <v>2</v>
      </c>
      <c r="P48" s="85">
        <v>52801.91</v>
      </c>
      <c r="Q48" s="83" t="s">
        <v>95</v>
      </c>
      <c r="R48" s="83" t="s">
        <v>10</v>
      </c>
      <c r="S48" s="83" t="s">
        <v>10</v>
      </c>
      <c r="T48" s="82" t="s">
        <v>97</v>
      </c>
      <c r="U48" s="82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94</v>
      </c>
      <c r="O49" s="82">
        <v>3</v>
      </c>
      <c r="P49" s="85">
        <v>52801.91</v>
      </c>
      <c r="Q49" s="83" t="s">
        <v>95</v>
      </c>
      <c r="R49" s="83" t="s">
        <v>10</v>
      </c>
      <c r="S49" s="83" t="s">
        <v>10</v>
      </c>
      <c r="T49" s="82" t="s">
        <v>97</v>
      </c>
      <c r="U49" s="82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94</v>
      </c>
      <c r="O50" s="82">
        <v>4</v>
      </c>
      <c r="P50" s="85">
        <v>52801.91</v>
      </c>
      <c r="Q50" s="83" t="s">
        <v>95</v>
      </c>
      <c r="R50" s="83" t="s">
        <v>10</v>
      </c>
      <c r="S50" s="83" t="s">
        <v>10</v>
      </c>
      <c r="T50" s="82" t="s">
        <v>97</v>
      </c>
      <c r="U50" s="82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94</v>
      </c>
      <c r="O51" s="82">
        <v>5</v>
      </c>
      <c r="P51" s="85">
        <v>52801.91</v>
      </c>
      <c r="Q51" s="83" t="s">
        <v>95</v>
      </c>
      <c r="R51" s="83" t="s">
        <v>10</v>
      </c>
      <c r="S51" s="83" t="s">
        <v>10</v>
      </c>
      <c r="T51" s="82" t="s">
        <v>97</v>
      </c>
      <c r="U51" s="82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94</v>
      </c>
      <c r="O52" s="82">
        <v>6</v>
      </c>
      <c r="P52" s="85">
        <v>52801.91</v>
      </c>
      <c r="Q52" s="83" t="s">
        <v>95</v>
      </c>
      <c r="R52" s="83" t="s">
        <v>10</v>
      </c>
      <c r="S52" s="83" t="s">
        <v>10</v>
      </c>
      <c r="T52" s="82" t="s">
        <v>97</v>
      </c>
      <c r="U52" s="82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94</v>
      </c>
      <c r="O53" s="82">
        <v>7</v>
      </c>
      <c r="P53" s="85">
        <v>52801.91</v>
      </c>
      <c r="Q53" s="83" t="s">
        <v>95</v>
      </c>
      <c r="R53" s="83" t="s">
        <v>10</v>
      </c>
      <c r="S53" s="83" t="s">
        <v>10</v>
      </c>
      <c r="T53" s="82" t="s">
        <v>97</v>
      </c>
      <c r="U53" s="82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94</v>
      </c>
      <c r="O54" s="82">
        <v>8</v>
      </c>
      <c r="P54" s="85">
        <v>52801.91</v>
      </c>
      <c r="Q54" s="83" t="s">
        <v>95</v>
      </c>
      <c r="R54" s="83" t="s">
        <v>10</v>
      </c>
      <c r="S54" s="83" t="s">
        <v>10</v>
      </c>
      <c r="T54" s="82" t="s">
        <v>97</v>
      </c>
      <c r="U54" s="82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94</v>
      </c>
      <c r="O55" s="82">
        <v>9</v>
      </c>
      <c r="P55" s="85">
        <v>52801.91</v>
      </c>
      <c r="Q55" s="83" t="s">
        <v>95</v>
      </c>
      <c r="R55" s="83" t="s">
        <v>10</v>
      </c>
      <c r="S55" s="83" t="s">
        <v>10</v>
      </c>
      <c r="T55" s="82" t="s">
        <v>97</v>
      </c>
      <c r="U55" s="82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94</v>
      </c>
      <c r="O56" s="82">
        <v>10</v>
      </c>
      <c r="P56" s="85">
        <v>52801.91</v>
      </c>
      <c r="Q56" s="83" t="s">
        <v>95</v>
      </c>
      <c r="R56" s="83" t="s">
        <v>10</v>
      </c>
      <c r="S56" s="83" t="s">
        <v>10</v>
      </c>
      <c r="T56" s="82" t="s">
        <v>97</v>
      </c>
      <c r="U56" s="82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94</v>
      </c>
      <c r="O57" s="82">
        <v>11</v>
      </c>
      <c r="P57" s="85">
        <v>52801.91</v>
      </c>
      <c r="Q57" s="83" t="s">
        <v>95</v>
      </c>
      <c r="R57" s="83" t="s">
        <v>10</v>
      </c>
      <c r="S57" s="83" t="s">
        <v>10</v>
      </c>
      <c r="T57" s="82" t="s">
        <v>97</v>
      </c>
      <c r="U57" s="82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94</v>
      </c>
      <c r="O58" s="82">
        <v>12</v>
      </c>
      <c r="P58" s="85">
        <v>52801.91</v>
      </c>
      <c r="Q58" s="83" t="s">
        <v>95</v>
      </c>
      <c r="R58" s="83" t="s">
        <v>10</v>
      </c>
      <c r="S58" s="83" t="s">
        <v>10</v>
      </c>
      <c r="T58" s="82" t="s">
        <v>97</v>
      </c>
      <c r="U58" s="82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94</v>
      </c>
      <c r="O59" s="82">
        <v>13</v>
      </c>
      <c r="P59" s="85">
        <v>52801.91</v>
      </c>
      <c r="Q59" s="83" t="s">
        <v>95</v>
      </c>
      <c r="R59" s="83" t="s">
        <v>10</v>
      </c>
      <c r="S59" s="83" t="s">
        <v>10</v>
      </c>
      <c r="T59" s="82" t="s">
        <v>97</v>
      </c>
      <c r="U59" s="82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94</v>
      </c>
      <c r="O60" s="82">
        <v>14</v>
      </c>
      <c r="P60" s="85">
        <v>52801.91</v>
      </c>
      <c r="Q60" s="83" t="s">
        <v>95</v>
      </c>
      <c r="R60" s="83" t="s">
        <v>10</v>
      </c>
      <c r="S60" s="83" t="s">
        <v>10</v>
      </c>
      <c r="T60" s="82" t="s">
        <v>97</v>
      </c>
      <c r="U60" s="82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94</v>
      </c>
      <c r="O61" s="82">
        <v>15</v>
      </c>
      <c r="P61" s="85">
        <v>52801.91</v>
      </c>
      <c r="Q61" s="83" t="s">
        <v>95</v>
      </c>
      <c r="R61" s="83" t="s">
        <v>10</v>
      </c>
      <c r="S61" s="83" t="s">
        <v>10</v>
      </c>
      <c r="T61" s="82" t="s">
        <v>97</v>
      </c>
      <c r="U61" s="82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94</v>
      </c>
      <c r="O62" s="82">
        <v>16</v>
      </c>
      <c r="P62" s="85">
        <v>52801.91</v>
      </c>
      <c r="Q62" s="83" t="s">
        <v>95</v>
      </c>
      <c r="R62" s="83" t="s">
        <v>10</v>
      </c>
      <c r="S62" s="83" t="s">
        <v>10</v>
      </c>
      <c r="T62" s="82" t="s">
        <v>97</v>
      </c>
      <c r="U62" s="82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94</v>
      </c>
      <c r="O63" s="82">
        <v>17</v>
      </c>
      <c r="P63" s="85">
        <v>52801.91</v>
      </c>
      <c r="Q63" s="83" t="s">
        <v>95</v>
      </c>
      <c r="R63" s="83" t="s">
        <v>10</v>
      </c>
      <c r="S63" s="83" t="s">
        <v>10</v>
      </c>
      <c r="T63" s="82" t="s">
        <v>97</v>
      </c>
      <c r="U63" s="82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94</v>
      </c>
      <c r="O64" s="82">
        <v>18</v>
      </c>
      <c r="P64" s="85">
        <v>52801.91</v>
      </c>
      <c r="Q64" s="83" t="s">
        <v>95</v>
      </c>
      <c r="R64" s="83" t="s">
        <v>10</v>
      </c>
      <c r="S64" s="83" t="s">
        <v>10</v>
      </c>
      <c r="T64" s="82" t="s">
        <v>97</v>
      </c>
      <c r="U64" s="82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94</v>
      </c>
      <c r="O65" s="82">
        <v>19</v>
      </c>
      <c r="P65" s="85">
        <v>52801.91</v>
      </c>
      <c r="Q65" s="83" t="s">
        <v>95</v>
      </c>
      <c r="R65" s="83" t="s">
        <v>10</v>
      </c>
      <c r="S65" s="83" t="s">
        <v>10</v>
      </c>
      <c r="T65" s="82" t="s">
        <v>97</v>
      </c>
      <c r="U65" s="82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94</v>
      </c>
      <c r="O66" s="82">
        <v>20</v>
      </c>
      <c r="P66" s="85">
        <v>52801.91</v>
      </c>
      <c r="Q66" s="83" t="s">
        <v>95</v>
      </c>
      <c r="R66" s="83" t="s">
        <v>10</v>
      </c>
      <c r="S66" s="83" t="s">
        <v>10</v>
      </c>
      <c r="T66" s="82" t="s">
        <v>97</v>
      </c>
      <c r="U66" s="82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94</v>
      </c>
      <c r="O67" s="82">
        <v>21</v>
      </c>
      <c r="P67" s="85">
        <v>52801.91</v>
      </c>
      <c r="Q67" s="83" t="s">
        <v>95</v>
      </c>
      <c r="R67" s="83" t="s">
        <v>10</v>
      </c>
      <c r="S67" s="83" t="s">
        <v>10</v>
      </c>
      <c r="T67" s="82" t="s">
        <v>97</v>
      </c>
      <c r="U67" s="82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94</v>
      </c>
      <c r="O68" s="82">
        <v>22</v>
      </c>
      <c r="P68" s="85">
        <v>52801.91</v>
      </c>
      <c r="Q68" s="83" t="s">
        <v>95</v>
      </c>
      <c r="R68" s="83" t="s">
        <v>10</v>
      </c>
      <c r="S68" s="83" t="s">
        <v>10</v>
      </c>
      <c r="T68" s="82" t="s">
        <v>97</v>
      </c>
      <c r="U68" s="82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94</v>
      </c>
      <c r="O69" s="82">
        <v>23</v>
      </c>
      <c r="P69" s="85">
        <v>52801.91</v>
      </c>
      <c r="Q69" s="83" t="s">
        <v>95</v>
      </c>
      <c r="R69" s="83" t="s">
        <v>10</v>
      </c>
      <c r="S69" s="83" t="s">
        <v>10</v>
      </c>
      <c r="T69" s="82" t="s">
        <v>97</v>
      </c>
      <c r="U69" s="82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94</v>
      </c>
      <c r="O70" s="82">
        <v>24</v>
      </c>
      <c r="P70" s="85">
        <v>52801.91</v>
      </c>
      <c r="Q70" s="83" t="s">
        <v>95</v>
      </c>
      <c r="R70" s="83" t="s">
        <v>10</v>
      </c>
      <c r="S70" s="83" t="s">
        <v>10</v>
      </c>
      <c r="T70" s="82" t="s">
        <v>97</v>
      </c>
      <c r="U70" s="82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94</v>
      </c>
      <c r="O71" s="82">
        <v>25</v>
      </c>
      <c r="P71" s="85">
        <v>52801.91</v>
      </c>
      <c r="Q71" s="83" t="s">
        <v>95</v>
      </c>
      <c r="R71" s="83" t="s">
        <v>10</v>
      </c>
      <c r="S71" s="83" t="s">
        <v>10</v>
      </c>
      <c r="T71" s="82" t="s">
        <v>97</v>
      </c>
      <c r="U71" s="82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94</v>
      </c>
      <c r="O72" s="82">
        <v>26</v>
      </c>
      <c r="P72" s="85">
        <v>52801.91</v>
      </c>
      <c r="Q72" s="83" t="s">
        <v>95</v>
      </c>
      <c r="R72" s="83" t="s">
        <v>10</v>
      </c>
      <c r="S72" s="83" t="s">
        <v>10</v>
      </c>
      <c r="T72" s="82" t="s">
        <v>97</v>
      </c>
      <c r="U72" s="82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94</v>
      </c>
      <c r="O73" s="82">
        <v>27</v>
      </c>
      <c r="P73" s="85">
        <v>52801.91</v>
      </c>
      <c r="Q73" s="83" t="s">
        <v>95</v>
      </c>
      <c r="R73" s="83" t="s">
        <v>10</v>
      </c>
      <c r="S73" s="83" t="s">
        <v>10</v>
      </c>
      <c r="T73" s="82" t="s">
        <v>97</v>
      </c>
      <c r="U73" s="82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94</v>
      </c>
      <c r="O74" s="82">
        <v>28</v>
      </c>
      <c r="P74" s="85">
        <v>52801.91</v>
      </c>
      <c r="Q74" s="83" t="s">
        <v>95</v>
      </c>
      <c r="R74" s="83" t="s">
        <v>10</v>
      </c>
      <c r="S74" s="83" t="s">
        <v>10</v>
      </c>
      <c r="T74" s="82" t="s">
        <v>97</v>
      </c>
      <c r="U74" s="82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94</v>
      </c>
      <c r="O75" s="82">
        <v>29</v>
      </c>
      <c r="P75" s="85">
        <v>52801.91</v>
      </c>
      <c r="Q75" s="83" t="s">
        <v>95</v>
      </c>
      <c r="R75" s="83" t="s">
        <v>10</v>
      </c>
      <c r="S75" s="83" t="s">
        <v>10</v>
      </c>
      <c r="T75" s="82" t="s">
        <v>97</v>
      </c>
      <c r="U75" s="82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94</v>
      </c>
      <c r="O76" s="82">
        <v>30</v>
      </c>
      <c r="P76" s="85">
        <v>52801.91</v>
      </c>
      <c r="Q76" s="83" t="s">
        <v>95</v>
      </c>
      <c r="R76" s="83" t="s">
        <v>10</v>
      </c>
      <c r="S76" s="83" t="s">
        <v>10</v>
      </c>
      <c r="T76" s="82" t="s">
        <v>97</v>
      </c>
      <c r="U76" s="82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94</v>
      </c>
      <c r="O77" s="82">
        <v>31</v>
      </c>
      <c r="P77" s="85">
        <v>52801.91</v>
      </c>
      <c r="Q77" s="83" t="s">
        <v>95</v>
      </c>
      <c r="R77" s="83" t="s">
        <v>10</v>
      </c>
      <c r="S77" s="83" t="s">
        <v>10</v>
      </c>
      <c r="T77" s="82" t="s">
        <v>97</v>
      </c>
      <c r="U77" s="82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94</v>
      </c>
      <c r="O78" s="82">
        <v>32</v>
      </c>
      <c r="P78" s="85">
        <v>52801.91</v>
      </c>
      <c r="Q78" s="83" t="s">
        <v>95</v>
      </c>
      <c r="R78" s="83" t="s">
        <v>10</v>
      </c>
      <c r="S78" s="83" t="s">
        <v>10</v>
      </c>
      <c r="T78" s="82" t="s">
        <v>97</v>
      </c>
      <c r="U78" s="82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94</v>
      </c>
      <c r="O79" s="82">
        <v>33</v>
      </c>
      <c r="P79" s="85">
        <v>52801.91</v>
      </c>
      <c r="Q79" s="83" t="s">
        <v>95</v>
      </c>
      <c r="R79" s="83" t="s">
        <v>10</v>
      </c>
      <c r="S79" s="83" t="s">
        <v>10</v>
      </c>
      <c r="T79" s="82" t="s">
        <v>97</v>
      </c>
      <c r="U79" s="82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94</v>
      </c>
      <c r="O80" s="82">
        <v>34</v>
      </c>
      <c r="P80" s="85">
        <v>52801.91</v>
      </c>
      <c r="Q80" s="83" t="s">
        <v>95</v>
      </c>
      <c r="R80" s="83" t="s">
        <v>10</v>
      </c>
      <c r="S80" s="83" t="s">
        <v>10</v>
      </c>
      <c r="T80" s="82" t="s">
        <v>97</v>
      </c>
      <c r="U80" s="82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94</v>
      </c>
      <c r="O81" s="82">
        <v>35</v>
      </c>
      <c r="P81" s="85">
        <v>52801.91</v>
      </c>
      <c r="Q81" s="83" t="s">
        <v>95</v>
      </c>
      <c r="R81" s="83" t="s">
        <v>10</v>
      </c>
      <c r="S81" s="83" t="s">
        <v>10</v>
      </c>
      <c r="T81" s="82" t="s">
        <v>97</v>
      </c>
      <c r="U81" s="82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94</v>
      </c>
      <c r="O82" s="82">
        <v>36</v>
      </c>
      <c r="P82" s="85">
        <v>52801.91</v>
      </c>
      <c r="Q82" s="83" t="s">
        <v>95</v>
      </c>
      <c r="R82" s="83" t="s">
        <v>10</v>
      </c>
      <c r="S82" s="83" t="s">
        <v>10</v>
      </c>
      <c r="T82" s="82" t="s">
        <v>97</v>
      </c>
      <c r="U82" s="82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94</v>
      </c>
      <c r="O83" s="82">
        <v>37</v>
      </c>
      <c r="P83" s="85">
        <v>52801.91</v>
      </c>
      <c r="Q83" s="83" t="s">
        <v>95</v>
      </c>
      <c r="R83" s="83" t="s">
        <v>10</v>
      </c>
      <c r="S83" s="83" t="s">
        <v>10</v>
      </c>
      <c r="T83" s="82" t="s">
        <v>97</v>
      </c>
      <c r="U83" s="82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94</v>
      </c>
      <c r="O84" s="82">
        <v>38</v>
      </c>
      <c r="P84" s="85">
        <v>52801.91</v>
      </c>
      <c r="Q84" s="83" t="s">
        <v>95</v>
      </c>
      <c r="R84" s="83" t="s">
        <v>10</v>
      </c>
      <c r="S84" s="83" t="s">
        <v>10</v>
      </c>
      <c r="T84" s="82" t="s">
        <v>97</v>
      </c>
      <c r="U84" s="82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94</v>
      </c>
      <c r="O85" s="82">
        <v>39</v>
      </c>
      <c r="P85" s="85">
        <v>52801.91</v>
      </c>
      <c r="Q85" s="83" t="s">
        <v>95</v>
      </c>
      <c r="R85" s="83" t="s">
        <v>10</v>
      </c>
      <c r="S85" s="83" t="s">
        <v>10</v>
      </c>
      <c r="T85" s="82" t="s">
        <v>97</v>
      </c>
      <c r="U85" s="82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94</v>
      </c>
      <c r="O86" s="82">
        <v>40</v>
      </c>
      <c r="P86" s="85">
        <v>52801.91</v>
      </c>
      <c r="Q86" s="83" t="s">
        <v>95</v>
      </c>
      <c r="R86" s="83" t="s">
        <v>10</v>
      </c>
      <c r="S86" s="83" t="s">
        <v>10</v>
      </c>
      <c r="T86" s="82" t="s">
        <v>97</v>
      </c>
      <c r="U86" s="82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94</v>
      </c>
      <c r="O87" s="82">
        <v>41</v>
      </c>
      <c r="P87" s="85">
        <v>52801.91</v>
      </c>
      <c r="Q87" s="83" t="s">
        <v>95</v>
      </c>
      <c r="R87" s="83" t="s">
        <v>10</v>
      </c>
      <c r="S87" s="83" t="s">
        <v>10</v>
      </c>
      <c r="T87" s="82" t="s">
        <v>97</v>
      </c>
      <c r="U87" s="82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94</v>
      </c>
      <c r="O88" s="82">
        <v>42</v>
      </c>
      <c r="P88" s="85">
        <v>52801.91</v>
      </c>
      <c r="Q88" s="83" t="s">
        <v>95</v>
      </c>
      <c r="R88" s="83" t="s">
        <v>10</v>
      </c>
      <c r="S88" s="83" t="s">
        <v>10</v>
      </c>
      <c r="T88" s="82" t="s">
        <v>97</v>
      </c>
      <c r="U88" s="82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94</v>
      </c>
      <c r="O89" s="82">
        <v>43</v>
      </c>
      <c r="P89" s="85">
        <v>52801.91</v>
      </c>
      <c r="Q89" s="83" t="s">
        <v>95</v>
      </c>
      <c r="R89" s="83" t="s">
        <v>10</v>
      </c>
      <c r="S89" s="83" t="s">
        <v>10</v>
      </c>
      <c r="T89" s="82" t="s">
        <v>97</v>
      </c>
      <c r="U89" s="82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94</v>
      </c>
      <c r="O90" s="82">
        <v>44</v>
      </c>
      <c r="P90" s="85">
        <v>52801.91</v>
      </c>
      <c r="Q90" s="83" t="s">
        <v>95</v>
      </c>
      <c r="R90" s="83" t="s">
        <v>10</v>
      </c>
      <c r="S90" s="83" t="s">
        <v>10</v>
      </c>
      <c r="T90" s="82" t="s">
        <v>97</v>
      </c>
      <c r="U90" s="82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94</v>
      </c>
      <c r="O91" s="82">
        <v>45</v>
      </c>
      <c r="P91" s="85">
        <v>52801.91</v>
      </c>
      <c r="Q91" s="83" t="s">
        <v>95</v>
      </c>
      <c r="R91" s="83" t="s">
        <v>10</v>
      </c>
      <c r="S91" s="83" t="s">
        <v>10</v>
      </c>
      <c r="T91" s="82" t="s">
        <v>97</v>
      </c>
      <c r="U91" s="82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94</v>
      </c>
      <c r="O92" s="82">
        <v>46</v>
      </c>
      <c r="P92" s="85">
        <v>52801.91</v>
      </c>
      <c r="Q92" s="83" t="s">
        <v>95</v>
      </c>
      <c r="R92" s="83" t="s">
        <v>10</v>
      </c>
      <c r="S92" s="83" t="s">
        <v>10</v>
      </c>
      <c r="T92" s="82" t="s">
        <v>97</v>
      </c>
      <c r="U92" s="82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94</v>
      </c>
      <c r="O93" s="82">
        <v>47</v>
      </c>
      <c r="P93" s="85">
        <v>52801.91</v>
      </c>
      <c r="Q93" s="83" t="s">
        <v>95</v>
      </c>
      <c r="R93" s="83" t="s">
        <v>10</v>
      </c>
      <c r="S93" s="83" t="s">
        <v>10</v>
      </c>
      <c r="T93" s="82" t="s">
        <v>97</v>
      </c>
      <c r="U93" s="82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94</v>
      </c>
      <c r="O94" s="82">
        <v>48</v>
      </c>
      <c r="P94" s="85">
        <v>52801.91</v>
      </c>
      <c r="Q94" s="83" t="s">
        <v>95</v>
      </c>
      <c r="R94" s="83" t="s">
        <v>10</v>
      </c>
      <c r="S94" s="83" t="s">
        <v>10</v>
      </c>
      <c r="T94" s="82" t="s">
        <v>97</v>
      </c>
      <c r="U94" s="82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94</v>
      </c>
      <c r="O95" s="82">
        <v>49</v>
      </c>
      <c r="P95" s="85">
        <v>52801.91</v>
      </c>
      <c r="Q95" s="83" t="s">
        <v>95</v>
      </c>
      <c r="R95" s="83" t="s">
        <v>10</v>
      </c>
      <c r="S95" s="83" t="s">
        <v>10</v>
      </c>
      <c r="T95" s="82" t="s">
        <v>97</v>
      </c>
      <c r="U95" s="82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94</v>
      </c>
      <c r="O96" s="82">
        <v>50</v>
      </c>
      <c r="P96" s="85">
        <v>52801.91</v>
      </c>
      <c r="Q96" s="83" t="s">
        <v>95</v>
      </c>
      <c r="R96" s="83" t="s">
        <v>10</v>
      </c>
      <c r="S96" s="83" t="s">
        <v>10</v>
      </c>
      <c r="T96" s="82" t="s">
        <v>97</v>
      </c>
      <c r="U96" s="82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94</v>
      </c>
      <c r="O97" s="82">
        <v>51</v>
      </c>
      <c r="P97" s="85">
        <v>52801.91</v>
      </c>
      <c r="Q97" s="83" t="s">
        <v>95</v>
      </c>
      <c r="R97" s="83" t="s">
        <v>10</v>
      </c>
      <c r="S97" s="83" t="s">
        <v>10</v>
      </c>
      <c r="T97" s="82" t="s">
        <v>97</v>
      </c>
      <c r="U97" s="82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94</v>
      </c>
      <c r="O98" s="82">
        <v>52</v>
      </c>
      <c r="P98" s="85">
        <v>52801.91</v>
      </c>
      <c r="Q98" s="83" t="s">
        <v>95</v>
      </c>
      <c r="R98" s="83" t="s">
        <v>10</v>
      </c>
      <c r="S98" s="83" t="s">
        <v>10</v>
      </c>
      <c r="T98" s="82" t="s">
        <v>97</v>
      </c>
      <c r="U98" s="82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94</v>
      </c>
      <c r="O99" s="82">
        <v>53</v>
      </c>
      <c r="P99" s="85">
        <v>52801.91</v>
      </c>
      <c r="Q99" s="83" t="s">
        <v>95</v>
      </c>
      <c r="R99" s="83" t="s">
        <v>10</v>
      </c>
      <c r="S99" s="83" t="s">
        <v>10</v>
      </c>
      <c r="T99" s="82" t="s">
        <v>97</v>
      </c>
      <c r="U99" s="82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94</v>
      </c>
      <c r="O100" s="82">
        <v>54</v>
      </c>
      <c r="P100" s="85">
        <v>52801.91</v>
      </c>
      <c r="Q100" s="83" t="s">
        <v>95</v>
      </c>
      <c r="R100" s="83" t="s">
        <v>10</v>
      </c>
      <c r="S100" s="83" t="s">
        <v>10</v>
      </c>
      <c r="T100" s="82" t="s">
        <v>97</v>
      </c>
      <c r="U100" s="82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94</v>
      </c>
      <c r="O101" s="82">
        <v>55</v>
      </c>
      <c r="P101" s="85">
        <v>52801.91</v>
      </c>
      <c r="Q101" s="83" t="s">
        <v>95</v>
      </c>
      <c r="R101" s="83" t="s">
        <v>10</v>
      </c>
      <c r="S101" s="83" t="s">
        <v>10</v>
      </c>
      <c r="T101" s="82" t="s">
        <v>97</v>
      </c>
      <c r="U101" s="82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94</v>
      </c>
      <c r="O102" s="82">
        <v>56</v>
      </c>
      <c r="P102" s="85">
        <v>52801.91</v>
      </c>
      <c r="Q102" s="83" t="s">
        <v>95</v>
      </c>
      <c r="R102" s="83" t="s">
        <v>10</v>
      </c>
      <c r="S102" s="83" t="s">
        <v>10</v>
      </c>
      <c r="T102" s="82" t="s">
        <v>97</v>
      </c>
      <c r="U102" s="82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94</v>
      </c>
      <c r="O103" s="82">
        <v>57</v>
      </c>
      <c r="P103" s="85">
        <v>52801.91</v>
      </c>
      <c r="Q103" s="83" t="s">
        <v>95</v>
      </c>
      <c r="R103" s="83" t="s">
        <v>10</v>
      </c>
      <c r="S103" s="83" t="s">
        <v>10</v>
      </c>
      <c r="T103" s="82" t="s">
        <v>97</v>
      </c>
      <c r="U103" s="82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94</v>
      </c>
      <c r="O104" s="82">
        <v>58</v>
      </c>
      <c r="P104" s="85">
        <v>52801.91</v>
      </c>
      <c r="Q104" s="83" t="s">
        <v>95</v>
      </c>
      <c r="R104" s="83" t="s">
        <v>10</v>
      </c>
      <c r="S104" s="83" t="s">
        <v>10</v>
      </c>
      <c r="T104" s="82" t="s">
        <v>97</v>
      </c>
      <c r="U104" s="82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94</v>
      </c>
      <c r="O105" s="82">
        <v>59</v>
      </c>
      <c r="P105" s="85">
        <v>52801.91</v>
      </c>
      <c r="Q105" s="83" t="s">
        <v>95</v>
      </c>
      <c r="R105" s="83" t="s">
        <v>10</v>
      </c>
      <c r="S105" s="83" t="s">
        <v>10</v>
      </c>
      <c r="T105" s="82" t="s">
        <v>97</v>
      </c>
      <c r="U105" s="82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94</v>
      </c>
      <c r="O106" s="82">
        <v>60</v>
      </c>
      <c r="P106" s="85">
        <v>52801.91</v>
      </c>
      <c r="Q106" s="83" t="s">
        <v>95</v>
      </c>
      <c r="R106" s="83" t="s">
        <v>10</v>
      </c>
      <c r="S106" s="83" t="s">
        <v>10</v>
      </c>
      <c r="T106" s="82" t="s">
        <v>97</v>
      </c>
      <c r="U106" s="82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94</v>
      </c>
      <c r="O107" s="82">
        <v>61</v>
      </c>
      <c r="P107" s="85">
        <v>52801.91</v>
      </c>
      <c r="Q107" s="83" t="s">
        <v>95</v>
      </c>
      <c r="R107" s="83" t="s">
        <v>10</v>
      </c>
      <c r="S107" s="83" t="s">
        <v>10</v>
      </c>
      <c r="T107" s="82" t="s">
        <v>97</v>
      </c>
      <c r="U107" s="82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94</v>
      </c>
      <c r="O108" s="82">
        <v>62</v>
      </c>
      <c r="P108" s="85">
        <v>52801.91</v>
      </c>
      <c r="Q108" s="83" t="s">
        <v>95</v>
      </c>
      <c r="R108" s="83" t="s">
        <v>10</v>
      </c>
      <c r="S108" s="83" t="s">
        <v>10</v>
      </c>
      <c r="T108" s="82" t="s">
        <v>97</v>
      </c>
      <c r="U108" s="82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94</v>
      </c>
      <c r="O109" s="82">
        <v>63</v>
      </c>
      <c r="P109" s="85">
        <v>52801.91</v>
      </c>
      <c r="Q109" s="83" t="s">
        <v>95</v>
      </c>
      <c r="R109" s="83" t="s">
        <v>10</v>
      </c>
      <c r="S109" s="83" t="s">
        <v>10</v>
      </c>
      <c r="T109" s="82" t="s">
        <v>97</v>
      </c>
      <c r="U109" s="82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94</v>
      </c>
      <c r="O110" s="82">
        <v>64</v>
      </c>
      <c r="P110" s="85">
        <v>52801.91</v>
      </c>
      <c r="Q110" s="83" t="s">
        <v>95</v>
      </c>
      <c r="R110" s="83" t="s">
        <v>10</v>
      </c>
      <c r="S110" s="83" t="s">
        <v>10</v>
      </c>
      <c r="T110" s="82" t="s">
        <v>97</v>
      </c>
      <c r="U110" s="82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94</v>
      </c>
      <c r="O111" s="82">
        <v>65</v>
      </c>
      <c r="P111" s="85">
        <v>52801.91</v>
      </c>
      <c r="Q111" s="83" t="s">
        <v>95</v>
      </c>
      <c r="R111" s="83" t="s">
        <v>10</v>
      </c>
      <c r="S111" s="83" t="s">
        <v>10</v>
      </c>
      <c r="T111" s="82" t="s">
        <v>97</v>
      </c>
      <c r="U111" s="82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94</v>
      </c>
      <c r="O112" s="82">
        <v>66</v>
      </c>
      <c r="P112" s="85">
        <v>52801.91</v>
      </c>
      <c r="Q112" s="83" t="s">
        <v>95</v>
      </c>
      <c r="R112" s="83" t="s">
        <v>10</v>
      </c>
      <c r="S112" s="83" t="s">
        <v>10</v>
      </c>
      <c r="T112" s="82" t="s">
        <v>97</v>
      </c>
      <c r="U112" s="82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94</v>
      </c>
      <c r="O113" s="82">
        <v>67</v>
      </c>
      <c r="P113" s="85">
        <v>52801.91</v>
      </c>
      <c r="Q113" s="83" t="s">
        <v>95</v>
      </c>
      <c r="R113" s="83" t="s">
        <v>10</v>
      </c>
      <c r="S113" s="83" t="s">
        <v>10</v>
      </c>
      <c r="T113" s="82" t="s">
        <v>97</v>
      </c>
      <c r="U113" s="82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94</v>
      </c>
      <c r="O114" s="82">
        <v>68</v>
      </c>
      <c r="P114" s="85">
        <v>52801.91</v>
      </c>
      <c r="Q114" s="83" t="s">
        <v>95</v>
      </c>
      <c r="R114" s="83" t="s">
        <v>10</v>
      </c>
      <c r="S114" s="83" t="s">
        <v>10</v>
      </c>
      <c r="T114" s="82" t="s">
        <v>97</v>
      </c>
      <c r="U114" s="82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94</v>
      </c>
      <c r="O115" s="82">
        <v>69</v>
      </c>
      <c r="P115" s="85">
        <v>52801.91</v>
      </c>
      <c r="Q115" s="83" t="s">
        <v>95</v>
      </c>
      <c r="R115" s="83" t="s">
        <v>10</v>
      </c>
      <c r="S115" s="83" t="s">
        <v>10</v>
      </c>
      <c r="T115" s="82" t="s">
        <v>97</v>
      </c>
      <c r="U115" s="82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94</v>
      </c>
      <c r="O116" s="82">
        <v>70</v>
      </c>
      <c r="P116" s="85">
        <v>52801.91</v>
      </c>
      <c r="Q116" s="83" t="s">
        <v>95</v>
      </c>
      <c r="R116" s="83" t="s">
        <v>10</v>
      </c>
      <c r="S116" s="83" t="s">
        <v>10</v>
      </c>
      <c r="T116" s="82" t="s">
        <v>97</v>
      </c>
      <c r="U116" s="82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94</v>
      </c>
      <c r="O117" s="82">
        <v>71</v>
      </c>
      <c r="P117" s="85">
        <v>52801.91</v>
      </c>
      <c r="Q117" s="83" t="s">
        <v>95</v>
      </c>
      <c r="R117" s="83" t="s">
        <v>10</v>
      </c>
      <c r="S117" s="83" t="s">
        <v>10</v>
      </c>
      <c r="T117" s="82" t="s">
        <v>97</v>
      </c>
      <c r="U117" s="82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94</v>
      </c>
      <c r="O118" s="82">
        <v>72</v>
      </c>
      <c r="P118" s="85">
        <v>52801.91</v>
      </c>
      <c r="Q118" s="83" t="s">
        <v>95</v>
      </c>
      <c r="R118" s="83" t="s">
        <v>10</v>
      </c>
      <c r="S118" s="83" t="s">
        <v>10</v>
      </c>
      <c r="T118" s="82" t="s">
        <v>97</v>
      </c>
      <c r="U118" s="82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94</v>
      </c>
      <c r="O119" s="82">
        <v>73</v>
      </c>
      <c r="P119" s="85">
        <v>52801.91</v>
      </c>
      <c r="Q119" s="83" t="s">
        <v>95</v>
      </c>
      <c r="R119" s="83" t="s">
        <v>10</v>
      </c>
      <c r="S119" s="83" t="s">
        <v>10</v>
      </c>
      <c r="T119" s="82" t="s">
        <v>97</v>
      </c>
      <c r="U119" s="82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94</v>
      </c>
      <c r="O120" s="82">
        <v>74</v>
      </c>
      <c r="P120" s="85">
        <v>52801.91</v>
      </c>
      <c r="Q120" s="83" t="s">
        <v>95</v>
      </c>
      <c r="R120" s="83" t="s">
        <v>10</v>
      </c>
      <c r="S120" s="83" t="s">
        <v>10</v>
      </c>
      <c r="T120" s="82" t="s">
        <v>97</v>
      </c>
      <c r="U120" s="82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94</v>
      </c>
      <c r="O121" s="82">
        <v>75</v>
      </c>
      <c r="P121" s="85">
        <v>52801.91</v>
      </c>
      <c r="Q121" s="83" t="s">
        <v>95</v>
      </c>
      <c r="R121" s="83" t="s">
        <v>10</v>
      </c>
      <c r="S121" s="83" t="s">
        <v>10</v>
      </c>
      <c r="T121" s="82" t="s">
        <v>97</v>
      </c>
      <c r="U121" s="82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94</v>
      </c>
      <c r="O122" s="82">
        <v>76</v>
      </c>
      <c r="P122" s="85">
        <v>52801.91</v>
      </c>
      <c r="Q122" s="83" t="s">
        <v>95</v>
      </c>
      <c r="R122" s="83" t="s">
        <v>10</v>
      </c>
      <c r="S122" s="83" t="s">
        <v>10</v>
      </c>
      <c r="T122" s="82" t="s">
        <v>97</v>
      </c>
      <c r="U122" s="82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94</v>
      </c>
      <c r="O123" s="82">
        <v>77</v>
      </c>
      <c r="P123" s="85">
        <v>52801.91</v>
      </c>
      <c r="Q123" s="83" t="s">
        <v>95</v>
      </c>
      <c r="R123" s="83" t="s">
        <v>10</v>
      </c>
      <c r="S123" s="83" t="s">
        <v>10</v>
      </c>
      <c r="T123" s="82" t="s">
        <v>97</v>
      </c>
      <c r="U123" s="82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94</v>
      </c>
      <c r="O124" s="82">
        <v>78</v>
      </c>
      <c r="P124" s="85">
        <v>52801.91</v>
      </c>
      <c r="Q124" s="83" t="s">
        <v>95</v>
      </c>
      <c r="R124" s="83" t="s">
        <v>10</v>
      </c>
      <c r="S124" s="83" t="s">
        <v>10</v>
      </c>
      <c r="T124" s="82" t="s">
        <v>97</v>
      </c>
      <c r="U124" s="82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94</v>
      </c>
      <c r="O125" s="82">
        <v>79</v>
      </c>
      <c r="P125" s="85">
        <v>52801.91</v>
      </c>
      <c r="Q125" s="83" t="s">
        <v>95</v>
      </c>
      <c r="R125" s="83" t="s">
        <v>10</v>
      </c>
      <c r="S125" s="83" t="s">
        <v>10</v>
      </c>
      <c r="T125" s="82" t="s">
        <v>97</v>
      </c>
      <c r="U125" s="82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94</v>
      </c>
      <c r="O126" s="82">
        <v>80</v>
      </c>
      <c r="P126" s="85">
        <v>52801.91</v>
      </c>
      <c r="Q126" s="83" t="s">
        <v>95</v>
      </c>
      <c r="R126" s="83" t="s">
        <v>10</v>
      </c>
      <c r="S126" s="83" t="s">
        <v>10</v>
      </c>
      <c r="T126" s="82" t="s">
        <v>97</v>
      </c>
      <c r="U126" s="82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94</v>
      </c>
      <c r="O127" s="82">
        <v>81</v>
      </c>
      <c r="P127" s="85">
        <v>52801.91</v>
      </c>
      <c r="Q127" s="83" t="s">
        <v>95</v>
      </c>
      <c r="R127" s="83" t="s">
        <v>10</v>
      </c>
      <c r="S127" s="83" t="s">
        <v>10</v>
      </c>
      <c r="T127" s="82" t="s">
        <v>97</v>
      </c>
      <c r="U127" s="82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94</v>
      </c>
      <c r="O128" s="82">
        <v>82</v>
      </c>
      <c r="P128" s="85">
        <v>52801.91</v>
      </c>
      <c r="Q128" s="83" t="s">
        <v>95</v>
      </c>
      <c r="R128" s="83" t="s">
        <v>10</v>
      </c>
      <c r="S128" s="83" t="s">
        <v>10</v>
      </c>
      <c r="T128" s="82" t="s">
        <v>97</v>
      </c>
      <c r="U128" s="82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94</v>
      </c>
      <c r="O129" s="82">
        <v>83</v>
      </c>
      <c r="P129" s="85">
        <v>52801.91</v>
      </c>
      <c r="Q129" s="83" t="s">
        <v>95</v>
      </c>
      <c r="R129" s="83" t="s">
        <v>10</v>
      </c>
      <c r="S129" s="83" t="s">
        <v>10</v>
      </c>
      <c r="T129" s="82" t="s">
        <v>97</v>
      </c>
      <c r="U129" s="82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94</v>
      </c>
      <c r="O130" s="82">
        <v>84</v>
      </c>
      <c r="P130" s="85">
        <v>52801.91</v>
      </c>
      <c r="Q130" s="83" t="s">
        <v>95</v>
      </c>
      <c r="R130" s="83" t="s">
        <v>10</v>
      </c>
      <c r="S130" s="83" t="s">
        <v>10</v>
      </c>
      <c r="T130" s="82" t="s">
        <v>97</v>
      </c>
      <c r="U130" s="82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94</v>
      </c>
      <c r="O131" s="82">
        <v>85</v>
      </c>
      <c r="P131" s="85">
        <v>52801.91</v>
      </c>
      <c r="Q131" s="83" t="s">
        <v>95</v>
      </c>
      <c r="R131" s="83" t="s">
        <v>10</v>
      </c>
      <c r="S131" s="83" t="s">
        <v>10</v>
      </c>
      <c r="T131" s="82" t="s">
        <v>97</v>
      </c>
      <c r="U131" s="82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94</v>
      </c>
      <c r="O132" s="82">
        <v>86</v>
      </c>
      <c r="P132" s="85">
        <v>52801.91</v>
      </c>
      <c r="Q132" s="83" t="s">
        <v>95</v>
      </c>
      <c r="R132" s="83" t="s">
        <v>10</v>
      </c>
      <c r="S132" s="83" t="s">
        <v>10</v>
      </c>
      <c r="T132" s="82" t="s">
        <v>97</v>
      </c>
      <c r="U132" s="82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94</v>
      </c>
      <c r="O133" s="82">
        <v>87</v>
      </c>
      <c r="P133" s="85">
        <v>52801.91</v>
      </c>
      <c r="Q133" s="83" t="s">
        <v>95</v>
      </c>
      <c r="R133" s="83" t="s">
        <v>10</v>
      </c>
      <c r="S133" s="83" t="s">
        <v>10</v>
      </c>
      <c r="T133" s="82" t="s">
        <v>97</v>
      </c>
      <c r="U133" s="82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94</v>
      </c>
      <c r="O134" s="82">
        <v>88</v>
      </c>
      <c r="P134" s="85">
        <v>52801.91</v>
      </c>
      <c r="Q134" s="83" t="s">
        <v>95</v>
      </c>
      <c r="R134" s="83" t="s">
        <v>10</v>
      </c>
      <c r="S134" s="83" t="s">
        <v>10</v>
      </c>
      <c r="T134" s="82" t="s">
        <v>97</v>
      </c>
      <c r="U134" s="82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94</v>
      </c>
      <c r="O135" s="82">
        <v>89</v>
      </c>
      <c r="P135" s="85">
        <v>52801.91</v>
      </c>
      <c r="Q135" s="83" t="s">
        <v>95</v>
      </c>
      <c r="R135" s="83" t="s">
        <v>10</v>
      </c>
      <c r="S135" s="83" t="s">
        <v>10</v>
      </c>
      <c r="T135" s="82" t="s">
        <v>97</v>
      </c>
      <c r="U135" s="82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94</v>
      </c>
      <c r="O136" s="82">
        <v>90</v>
      </c>
      <c r="P136" s="85">
        <v>52801.91</v>
      </c>
      <c r="Q136" s="83" t="s">
        <v>95</v>
      </c>
      <c r="R136" s="83" t="s">
        <v>10</v>
      </c>
      <c r="S136" s="83" t="s">
        <v>10</v>
      </c>
      <c r="T136" s="82" t="s">
        <v>97</v>
      </c>
      <c r="U136" s="82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94</v>
      </c>
      <c r="O137" s="82">
        <v>91</v>
      </c>
      <c r="P137" s="85">
        <v>52801.91</v>
      </c>
      <c r="Q137" s="83" t="s">
        <v>95</v>
      </c>
      <c r="R137" s="83" t="s">
        <v>10</v>
      </c>
      <c r="S137" s="83" t="s">
        <v>10</v>
      </c>
      <c r="T137" s="82" t="s">
        <v>97</v>
      </c>
      <c r="U137" s="82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94</v>
      </c>
      <c r="O138" s="82">
        <v>92</v>
      </c>
      <c r="P138" s="85">
        <v>52801.91</v>
      </c>
      <c r="Q138" s="83" t="s">
        <v>95</v>
      </c>
      <c r="R138" s="83" t="s">
        <v>10</v>
      </c>
      <c r="S138" s="83" t="s">
        <v>10</v>
      </c>
      <c r="T138" s="82" t="s">
        <v>97</v>
      </c>
      <c r="U138" s="82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94</v>
      </c>
      <c r="O139" s="82">
        <v>93</v>
      </c>
      <c r="P139" s="85">
        <v>52801.91</v>
      </c>
      <c r="Q139" s="83" t="s">
        <v>95</v>
      </c>
      <c r="R139" s="83" t="s">
        <v>10</v>
      </c>
      <c r="S139" s="83" t="s">
        <v>10</v>
      </c>
      <c r="T139" s="82" t="s">
        <v>97</v>
      </c>
      <c r="U139" s="82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94</v>
      </c>
      <c r="O140" s="82">
        <v>94</v>
      </c>
      <c r="P140" s="85">
        <v>52801.91</v>
      </c>
      <c r="Q140" s="83" t="s">
        <v>95</v>
      </c>
      <c r="R140" s="83" t="s">
        <v>10</v>
      </c>
      <c r="S140" s="83" t="s">
        <v>10</v>
      </c>
      <c r="T140" s="82" t="s">
        <v>97</v>
      </c>
      <c r="U140" s="82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94</v>
      </c>
      <c r="O141" s="82">
        <v>95</v>
      </c>
      <c r="P141" s="85">
        <v>52801.91</v>
      </c>
      <c r="Q141" s="83" t="s">
        <v>95</v>
      </c>
      <c r="R141" s="83" t="s">
        <v>10</v>
      </c>
      <c r="S141" s="83" t="s">
        <v>10</v>
      </c>
      <c r="T141" s="82" t="s">
        <v>97</v>
      </c>
      <c r="U141" s="82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94</v>
      </c>
      <c r="O142" s="82">
        <v>96</v>
      </c>
      <c r="P142" s="85">
        <v>52801.91</v>
      </c>
      <c r="Q142" s="83" t="s">
        <v>95</v>
      </c>
      <c r="R142" s="83" t="s">
        <v>10</v>
      </c>
      <c r="S142" s="83" t="s">
        <v>10</v>
      </c>
      <c r="T142" s="82" t="s">
        <v>97</v>
      </c>
      <c r="U142" s="82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94</v>
      </c>
      <c r="O143" s="82">
        <v>97</v>
      </c>
      <c r="P143" s="85">
        <v>52801.91</v>
      </c>
      <c r="Q143" s="83" t="s">
        <v>95</v>
      </c>
      <c r="R143" s="83" t="s">
        <v>10</v>
      </c>
      <c r="S143" s="83" t="s">
        <v>10</v>
      </c>
      <c r="T143" s="82" t="s">
        <v>97</v>
      </c>
      <c r="U143" s="82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94</v>
      </c>
      <c r="O144" s="82">
        <v>98</v>
      </c>
      <c r="P144" s="85">
        <v>52801.91</v>
      </c>
      <c r="Q144" s="83" t="s">
        <v>95</v>
      </c>
      <c r="R144" s="83" t="s">
        <v>10</v>
      </c>
      <c r="S144" s="83" t="s">
        <v>10</v>
      </c>
      <c r="T144" s="82" t="s">
        <v>97</v>
      </c>
      <c r="U144" s="82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94</v>
      </c>
      <c r="O145" s="82">
        <v>99</v>
      </c>
      <c r="P145" s="85">
        <v>52801.91</v>
      </c>
      <c r="Q145" s="83" t="s">
        <v>95</v>
      </c>
      <c r="R145" s="83" t="s">
        <v>10</v>
      </c>
      <c r="S145" s="83" t="s">
        <v>10</v>
      </c>
      <c r="T145" s="82" t="s">
        <v>97</v>
      </c>
      <c r="U145" s="82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94</v>
      </c>
      <c r="O146" s="82">
        <v>100</v>
      </c>
      <c r="P146" s="85">
        <v>52801.91</v>
      </c>
      <c r="Q146" s="83" t="s">
        <v>95</v>
      </c>
      <c r="R146" s="83" t="s">
        <v>10</v>
      </c>
      <c r="S146" s="83" t="s">
        <v>10</v>
      </c>
      <c r="T146" s="82" t="s">
        <v>97</v>
      </c>
      <c r="U146" s="82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94</v>
      </c>
      <c r="O147" s="82">
        <v>101</v>
      </c>
      <c r="P147" s="85">
        <v>52801.91</v>
      </c>
      <c r="Q147" s="83" t="s">
        <v>95</v>
      </c>
      <c r="R147" s="83" t="s">
        <v>10</v>
      </c>
      <c r="S147" s="83" t="s">
        <v>10</v>
      </c>
      <c r="T147" s="82" t="s">
        <v>97</v>
      </c>
      <c r="U147" s="82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94</v>
      </c>
      <c r="O148" s="82">
        <v>102</v>
      </c>
      <c r="P148" s="85">
        <v>52801.91</v>
      </c>
      <c r="Q148" s="83" t="s">
        <v>95</v>
      </c>
      <c r="R148" s="83" t="s">
        <v>10</v>
      </c>
      <c r="S148" s="83" t="s">
        <v>10</v>
      </c>
      <c r="T148" s="82" t="s">
        <v>97</v>
      </c>
      <c r="U148" s="82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94</v>
      </c>
      <c r="O149" s="82">
        <v>103</v>
      </c>
      <c r="P149" s="85">
        <v>52801.91</v>
      </c>
      <c r="Q149" s="83" t="s">
        <v>95</v>
      </c>
      <c r="R149" s="83" t="s">
        <v>10</v>
      </c>
      <c r="S149" s="83" t="s">
        <v>10</v>
      </c>
      <c r="T149" s="82" t="s">
        <v>97</v>
      </c>
      <c r="U149" s="82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94</v>
      </c>
      <c r="O150" s="82">
        <v>104</v>
      </c>
      <c r="P150" s="85">
        <v>52801.91</v>
      </c>
      <c r="Q150" s="83" t="s">
        <v>95</v>
      </c>
      <c r="R150" s="83" t="s">
        <v>10</v>
      </c>
      <c r="S150" s="83" t="s">
        <v>10</v>
      </c>
      <c r="T150" s="82" t="s">
        <v>97</v>
      </c>
      <c r="U150" s="82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94</v>
      </c>
      <c r="O151" s="82">
        <v>105</v>
      </c>
      <c r="P151" s="85">
        <v>52801.91</v>
      </c>
      <c r="Q151" s="83" t="s">
        <v>95</v>
      </c>
      <c r="R151" s="83" t="s">
        <v>10</v>
      </c>
      <c r="S151" s="83" t="s">
        <v>10</v>
      </c>
      <c r="T151" s="82" t="s">
        <v>97</v>
      </c>
      <c r="U151" s="82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94</v>
      </c>
      <c r="O152" s="82">
        <v>106</v>
      </c>
      <c r="P152" s="85">
        <v>52801.91</v>
      </c>
      <c r="Q152" s="83" t="s">
        <v>95</v>
      </c>
      <c r="R152" s="83" t="s">
        <v>10</v>
      </c>
      <c r="S152" s="83" t="s">
        <v>10</v>
      </c>
      <c r="T152" s="82" t="s">
        <v>97</v>
      </c>
      <c r="U152" s="82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94</v>
      </c>
      <c r="O153" s="82">
        <v>107</v>
      </c>
      <c r="P153" s="85">
        <v>52801.91</v>
      </c>
      <c r="Q153" s="83" t="s">
        <v>95</v>
      </c>
      <c r="R153" s="83" t="s">
        <v>10</v>
      </c>
      <c r="S153" s="83" t="s">
        <v>10</v>
      </c>
      <c r="T153" s="82" t="s">
        <v>97</v>
      </c>
      <c r="U153" s="82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94</v>
      </c>
      <c r="O154" s="82">
        <v>108</v>
      </c>
      <c r="P154" s="85">
        <v>52801.91</v>
      </c>
      <c r="Q154" s="83" t="s">
        <v>95</v>
      </c>
      <c r="R154" s="83" t="s">
        <v>10</v>
      </c>
      <c r="S154" s="83" t="s">
        <v>10</v>
      </c>
      <c r="T154" s="82" t="s">
        <v>97</v>
      </c>
      <c r="U154" s="82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94</v>
      </c>
      <c r="O155" s="82">
        <v>109</v>
      </c>
      <c r="P155" s="85">
        <v>51784.09</v>
      </c>
      <c r="Q155" s="83" t="s">
        <v>95</v>
      </c>
      <c r="R155" s="83" t="s">
        <v>10</v>
      </c>
      <c r="S155" s="83" t="s">
        <v>10</v>
      </c>
      <c r="T155" s="82" t="s">
        <v>97</v>
      </c>
      <c r="U155" s="82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94</v>
      </c>
      <c r="O156" s="82">
        <v>109</v>
      </c>
      <c r="P156" s="85">
        <v>1017.82</v>
      </c>
      <c r="Q156" s="83" t="s">
        <v>95</v>
      </c>
      <c r="R156" s="83" t="s">
        <v>10</v>
      </c>
      <c r="S156" s="83" t="s">
        <v>82</v>
      </c>
      <c r="T156" s="82" t="s">
        <v>97</v>
      </c>
      <c r="U156" s="82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94</v>
      </c>
      <c r="O157" s="82">
        <v>110</v>
      </c>
      <c r="P157" s="85">
        <v>52801.91</v>
      </c>
      <c r="Q157" s="83" t="s">
        <v>95</v>
      </c>
      <c r="R157" s="83" t="s">
        <v>10</v>
      </c>
      <c r="S157" s="83" t="s">
        <v>82</v>
      </c>
      <c r="T157" s="82" t="s">
        <v>97</v>
      </c>
      <c r="U157" s="82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94</v>
      </c>
      <c r="O158" s="82">
        <v>111</v>
      </c>
      <c r="P158" s="85">
        <v>52801.91</v>
      </c>
      <c r="Q158" s="83" t="s">
        <v>95</v>
      </c>
      <c r="R158" s="83" t="s">
        <v>10</v>
      </c>
      <c r="S158" s="83" t="s">
        <v>82</v>
      </c>
      <c r="T158" s="82" t="s">
        <v>97</v>
      </c>
      <c r="U158" s="82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94</v>
      </c>
      <c r="O159" s="82">
        <v>112</v>
      </c>
      <c r="P159" s="85">
        <v>52801.91</v>
      </c>
      <c r="Q159" s="83" t="s">
        <v>95</v>
      </c>
      <c r="R159" s="83" t="s">
        <v>10</v>
      </c>
      <c r="S159" s="83" t="s">
        <v>82</v>
      </c>
      <c r="T159" s="82" t="s">
        <v>97</v>
      </c>
      <c r="U159" s="82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94</v>
      </c>
      <c r="O160" s="82">
        <v>113</v>
      </c>
      <c r="P160" s="85">
        <v>52801.91</v>
      </c>
      <c r="Q160" s="83" t="s">
        <v>95</v>
      </c>
      <c r="R160" s="83" t="s">
        <v>10</v>
      </c>
      <c r="S160" s="83" t="s">
        <v>82</v>
      </c>
      <c r="T160" s="82" t="s">
        <v>97</v>
      </c>
      <c r="U160" s="82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94</v>
      </c>
      <c r="O161" s="82">
        <v>114</v>
      </c>
      <c r="P161" s="85">
        <v>52801.91</v>
      </c>
      <c r="Q161" s="83" t="s">
        <v>95</v>
      </c>
      <c r="R161" s="83" t="s">
        <v>10</v>
      </c>
      <c r="S161" s="83" t="s">
        <v>82</v>
      </c>
      <c r="T161" s="82" t="s">
        <v>97</v>
      </c>
      <c r="U161" s="82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94</v>
      </c>
      <c r="O162" s="82">
        <v>115</v>
      </c>
      <c r="P162" s="85">
        <v>52801.91</v>
      </c>
      <c r="Q162" s="83" t="s">
        <v>95</v>
      </c>
      <c r="R162" s="83" t="s">
        <v>10</v>
      </c>
      <c r="S162" s="83" t="s">
        <v>82</v>
      </c>
      <c r="T162" s="82" t="s">
        <v>97</v>
      </c>
      <c r="U162" s="82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94</v>
      </c>
      <c r="O163" s="82">
        <v>116</v>
      </c>
      <c r="P163" s="85">
        <v>52801.91</v>
      </c>
      <c r="Q163" s="83" t="s">
        <v>95</v>
      </c>
      <c r="R163" s="83" t="s">
        <v>10</v>
      </c>
      <c r="S163" s="83" t="s">
        <v>82</v>
      </c>
      <c r="T163" s="82" t="s">
        <v>97</v>
      </c>
      <c r="U163" s="82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94</v>
      </c>
      <c r="O164" s="82">
        <v>117</v>
      </c>
      <c r="P164" s="85">
        <v>52801.91</v>
      </c>
      <c r="Q164" s="83" t="s">
        <v>95</v>
      </c>
      <c r="R164" s="83" t="s">
        <v>10</v>
      </c>
      <c r="S164" s="83" t="s">
        <v>82</v>
      </c>
      <c r="T164" s="82" t="s">
        <v>97</v>
      </c>
      <c r="U164" s="82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94</v>
      </c>
      <c r="O165" s="82">
        <v>118</v>
      </c>
      <c r="P165" s="85">
        <v>52801.91</v>
      </c>
      <c r="Q165" s="83" t="s">
        <v>95</v>
      </c>
      <c r="R165" s="83" t="s">
        <v>10</v>
      </c>
      <c r="S165" s="83" t="s">
        <v>82</v>
      </c>
      <c r="T165" s="82" t="s">
        <v>97</v>
      </c>
      <c r="U165" s="82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94</v>
      </c>
      <c r="O166" s="82">
        <v>119</v>
      </c>
      <c r="P166" s="85">
        <v>52801.91</v>
      </c>
      <c r="Q166" s="83" t="s">
        <v>95</v>
      </c>
      <c r="R166" s="83" t="s">
        <v>10</v>
      </c>
      <c r="S166" s="83" t="s">
        <v>82</v>
      </c>
      <c r="T166" s="82" t="s">
        <v>97</v>
      </c>
      <c r="U166" s="82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94</v>
      </c>
      <c r="O167" s="82">
        <v>120</v>
      </c>
      <c r="P167" s="85">
        <v>52802.35</v>
      </c>
      <c r="Q167" s="83" t="s">
        <v>95</v>
      </c>
      <c r="R167" s="83" t="s">
        <v>10</v>
      </c>
      <c r="S167" s="83" t="s">
        <v>82</v>
      </c>
      <c r="T167" s="82" t="s">
        <v>97</v>
      </c>
      <c r="U167" s="82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99</v>
      </c>
      <c r="O169" s="96" t="s">
        <v>17</v>
      </c>
      <c r="P169"/>
      <c r="Q169"/>
      <c r="R169"/>
      <c r="S169"/>
      <c r="T169"/>
      <c r="U169"/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99</v>
      </c>
      <c r="O170" s="87" t="s">
        <v>13</v>
      </c>
      <c r="P170" s="87" t="s">
        <v>14</v>
      </c>
      <c r="Q170" s="87" t="s">
        <v>3</v>
      </c>
      <c r="R170" s="87" t="s">
        <v>4</v>
      </c>
      <c r="S170" s="87" t="s">
        <v>5</v>
      </c>
      <c r="T170" s="87" t="s">
        <v>15</v>
      </c>
      <c r="U170" s="87" t="s">
        <v>16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99</v>
      </c>
      <c r="O171" s="77" t="s">
        <v>83</v>
      </c>
      <c r="P171" s="80">
        <v>1523694.5</v>
      </c>
      <c r="Q171" s="78" t="s">
        <v>95</v>
      </c>
      <c r="R171" s="78" t="s">
        <v>10</v>
      </c>
      <c r="S171" s="78" t="s">
        <v>10</v>
      </c>
      <c r="T171" s="77" t="s">
        <v>100</v>
      </c>
      <c r="U171" s="77" t="s">
        <v>85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99</v>
      </c>
      <c r="O172" s="82">
        <v>1</v>
      </c>
      <c r="P172" s="85">
        <v>1478298.82</v>
      </c>
      <c r="Q172" s="83" t="s">
        <v>95</v>
      </c>
      <c r="R172" s="83" t="s">
        <v>10</v>
      </c>
      <c r="S172" s="83" t="s">
        <v>10</v>
      </c>
      <c r="T172" s="82" t="s">
        <v>100</v>
      </c>
      <c r="U172" s="82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99</v>
      </c>
      <c r="O173" s="82">
        <v>2</v>
      </c>
      <c r="P173" s="85">
        <v>1523239.11</v>
      </c>
      <c r="Q173" s="83" t="s">
        <v>95</v>
      </c>
      <c r="R173" s="83" t="s">
        <v>10</v>
      </c>
      <c r="S173" s="83" t="s">
        <v>10</v>
      </c>
      <c r="T173" s="82" t="s">
        <v>100</v>
      </c>
      <c r="U173" s="82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99</v>
      </c>
      <c r="O174" s="82">
        <v>3</v>
      </c>
      <c r="P174" s="85">
        <v>1569545.57</v>
      </c>
      <c r="Q174" s="83" t="s">
        <v>95</v>
      </c>
      <c r="R174" s="83" t="s">
        <v>10</v>
      </c>
      <c r="S174" s="83" t="s">
        <v>10</v>
      </c>
      <c r="T174" s="82" t="s">
        <v>100</v>
      </c>
      <c r="U174" s="82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101</v>
      </c>
      <c r="O176" s="110" t="s">
        <v>17</v>
      </c>
      <c r="P176"/>
      <c r="Q176"/>
      <c r="R176"/>
      <c r="S176"/>
      <c r="T176"/>
      <c r="U176"/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101</v>
      </c>
      <c r="O177" s="87" t="s">
        <v>13</v>
      </c>
      <c r="P177" s="87" t="s">
        <v>14</v>
      </c>
      <c r="Q177" s="87" t="s">
        <v>3</v>
      </c>
      <c r="R177" s="87" t="s">
        <v>4</v>
      </c>
      <c r="S177" s="87" t="s">
        <v>5</v>
      </c>
      <c r="T177" s="87" t="s">
        <v>15</v>
      </c>
      <c r="U177" s="87" t="s">
        <v>16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101</v>
      </c>
      <c r="O178" s="77">
        <v>1</v>
      </c>
      <c r="P178" s="80">
        <v>533997.36</v>
      </c>
      <c r="Q178" s="78" t="s">
        <v>81</v>
      </c>
      <c r="R178" s="78" t="s">
        <v>10</v>
      </c>
      <c r="S178" s="78" t="s">
        <v>10</v>
      </c>
      <c r="T178" s="77" t="s">
        <v>102</v>
      </c>
      <c r="U178" s="77" t="s">
        <v>85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101</v>
      </c>
      <c r="O179" s="82">
        <v>2</v>
      </c>
      <c r="P179" s="85">
        <v>550017.27</v>
      </c>
      <c r="Q179" s="83" t="s">
        <v>81</v>
      </c>
      <c r="R179" s="83" t="s">
        <v>10</v>
      </c>
      <c r="S179" s="83" t="s">
        <v>10</v>
      </c>
      <c r="T179" s="82" t="s">
        <v>102</v>
      </c>
      <c r="U179" s="82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101</v>
      </c>
      <c r="O180" s="82">
        <v>3</v>
      </c>
      <c r="P180" s="85">
        <v>566517.79</v>
      </c>
      <c r="Q180" s="83" t="s">
        <v>81</v>
      </c>
      <c r="R180" s="83" t="s">
        <v>10</v>
      </c>
      <c r="S180" s="83" t="s">
        <v>10</v>
      </c>
      <c r="T180" s="82" t="s">
        <v>102</v>
      </c>
      <c r="U180" s="82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101</v>
      </c>
      <c r="O181" s="82">
        <v>4</v>
      </c>
      <c r="P181" s="85">
        <v>583513.32999999996</v>
      </c>
      <c r="Q181" s="83" t="s">
        <v>81</v>
      </c>
      <c r="R181" s="83" t="s">
        <v>10</v>
      </c>
      <c r="S181" s="83" t="s">
        <v>10</v>
      </c>
      <c r="T181" s="82" t="s">
        <v>102</v>
      </c>
      <c r="U181" s="82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101</v>
      </c>
      <c r="O182" s="82">
        <v>5</v>
      </c>
      <c r="P182" s="85">
        <v>601018.73</v>
      </c>
      <c r="Q182" s="83" t="s">
        <v>81</v>
      </c>
      <c r="R182" s="83" t="s">
        <v>10</v>
      </c>
      <c r="S182" s="83" t="s">
        <v>10</v>
      </c>
      <c r="T182" s="82" t="s">
        <v>102</v>
      </c>
      <c r="U182" s="82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101</v>
      </c>
      <c r="O183" s="82">
        <v>6</v>
      </c>
      <c r="P183" s="85">
        <v>361639.99</v>
      </c>
      <c r="Q183" s="83" t="s">
        <v>81</v>
      </c>
      <c r="R183" s="83" t="s">
        <v>10</v>
      </c>
      <c r="S183" s="83" t="s">
        <v>10</v>
      </c>
      <c r="T183" s="82" t="s">
        <v>102</v>
      </c>
      <c r="U183" s="82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101</v>
      </c>
      <c r="O184" s="82">
        <v>6</v>
      </c>
      <c r="P184" s="85">
        <v>257409.3</v>
      </c>
      <c r="Q184" s="83" t="s">
        <v>81</v>
      </c>
      <c r="R184" s="83" t="s">
        <v>10</v>
      </c>
      <c r="S184" s="83" t="s">
        <v>82</v>
      </c>
      <c r="T184" s="82" t="s">
        <v>102</v>
      </c>
      <c r="U184" s="82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103</v>
      </c>
      <c r="O186" s="110" t="s">
        <v>17</v>
      </c>
      <c r="P186"/>
      <c r="Q186"/>
      <c r="R186"/>
      <c r="S186"/>
      <c r="T186"/>
      <c r="U186"/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103</v>
      </c>
      <c r="O187" s="87" t="s">
        <v>13</v>
      </c>
      <c r="P187" s="87" t="s">
        <v>14</v>
      </c>
      <c r="Q187" s="87" t="s">
        <v>3</v>
      </c>
      <c r="R187" s="87" t="s">
        <v>4</v>
      </c>
      <c r="S187" s="87" t="s">
        <v>5</v>
      </c>
      <c r="T187" s="87" t="s">
        <v>15</v>
      </c>
      <c r="U187" s="87" t="s">
        <v>16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103</v>
      </c>
      <c r="O188" s="77" t="s">
        <v>83</v>
      </c>
      <c r="P188" s="80">
        <v>6606762.6600000001</v>
      </c>
      <c r="Q188" s="78" t="s">
        <v>95</v>
      </c>
      <c r="R188" s="78" t="s">
        <v>10</v>
      </c>
      <c r="S188" s="78" t="s">
        <v>10</v>
      </c>
      <c r="T188" s="77" t="s">
        <v>104</v>
      </c>
      <c r="U188" s="77" t="s">
        <v>85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103</v>
      </c>
      <c r="O189" s="82">
        <v>1</v>
      </c>
      <c r="P189" s="85">
        <v>6370119.3300000001</v>
      </c>
      <c r="Q189" s="83" t="s">
        <v>95</v>
      </c>
      <c r="R189" s="83" t="s">
        <v>10</v>
      </c>
      <c r="S189" s="83" t="s">
        <v>10</v>
      </c>
      <c r="T189" s="82" t="s">
        <v>104</v>
      </c>
      <c r="U189" s="82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103</v>
      </c>
      <c r="O190" s="82">
        <v>2</v>
      </c>
      <c r="P190" s="85">
        <v>6603902.71</v>
      </c>
      <c r="Q190" s="83" t="s">
        <v>95</v>
      </c>
      <c r="R190" s="83" t="s">
        <v>10</v>
      </c>
      <c r="S190" s="83" t="s">
        <v>10</v>
      </c>
      <c r="T190" s="82" t="s">
        <v>104</v>
      </c>
      <c r="U190" s="82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103</v>
      </c>
      <c r="O191" s="82">
        <v>3</v>
      </c>
      <c r="P191" s="85">
        <v>6846265.9299999997</v>
      </c>
      <c r="Q191" s="83" t="s">
        <v>95</v>
      </c>
      <c r="R191" s="83" t="s">
        <v>10</v>
      </c>
      <c r="S191" s="83" t="s">
        <v>10</v>
      </c>
      <c r="T191" s="82" t="s">
        <v>104</v>
      </c>
      <c r="U191" s="82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90" activePane="bottomLeft" state="frozen"/>
      <selection activeCell="B1" sqref="B1"/>
      <selection pane="bottomLeft" activeCell="I103" sqref="I103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36" t="s">
        <v>30</v>
      </c>
      <c r="D1" s="136"/>
      <c r="E1" s="136"/>
      <c r="F1" s="136"/>
      <c r="G1" s="136"/>
      <c r="H1" s="136"/>
      <c r="K1" s="68">
        <f>'Resumen Mail'!B7</f>
        <v>45017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thickBot="1">
      <c r="A3" s="3" t="str">
        <f>B3&amp;" "&amp;IF(C3="",C2,C3)</f>
        <v>L630604 Pago a cuenta</v>
      </c>
      <c r="B3" s="3" t="s">
        <v>75</v>
      </c>
      <c r="C3" s="89" t="s">
        <v>83</v>
      </c>
      <c r="D3" s="90">
        <v>3739.9</v>
      </c>
      <c r="E3" s="91" t="s">
        <v>93</v>
      </c>
      <c r="F3" s="91" t="s">
        <v>93</v>
      </c>
      <c r="G3" s="90">
        <v>3739.9</v>
      </c>
      <c r="H3" s="92">
        <v>43616</v>
      </c>
      <c r="I3" s="41">
        <v>43616</v>
      </c>
      <c r="J3" s="30">
        <f t="shared" ref="J3:J15" si="0">IF(I3&lt;&gt;"",I3-DAY(I3)+1,IF(A2=A3,IF(I2&lt;&gt;"","-",""),IF(A3=A4,IF(I4&lt;&gt;"","-",""),"")))</f>
        <v>43586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3739.9</v>
      </c>
    </row>
    <row r="4" spans="1:14" ht="15.75" thickBot="1">
      <c r="A4" s="3" t="str">
        <f t="shared" ref="A4:A41" si="1">B4&amp;" "&amp;IF(C4="",C3,C4)</f>
        <v>L630604 1</v>
      </c>
      <c r="B4" s="3" t="s">
        <v>75</v>
      </c>
      <c r="C4" s="154">
        <v>1</v>
      </c>
      <c r="D4" s="156">
        <v>18512.53</v>
      </c>
      <c r="E4" s="90">
        <v>8176.37</v>
      </c>
      <c r="F4" s="91" t="s">
        <v>93</v>
      </c>
      <c r="G4" s="90">
        <v>26688.9</v>
      </c>
      <c r="H4" s="92">
        <v>43724</v>
      </c>
      <c r="I4" s="41">
        <v>43724</v>
      </c>
      <c r="J4" s="30">
        <f t="shared" si="0"/>
        <v>43709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18512.53</v>
      </c>
    </row>
    <row r="5" spans="1:14" ht="15.75" thickBot="1">
      <c r="A5" s="3" t="str">
        <f t="shared" si="1"/>
        <v>L630604 1</v>
      </c>
      <c r="B5" s="3" t="s">
        <v>75</v>
      </c>
      <c r="C5" s="155"/>
      <c r="D5" s="157"/>
      <c r="E5" s="93">
        <v>8176.37</v>
      </c>
      <c r="F5" s="94">
        <v>420.79</v>
      </c>
      <c r="G5" s="93">
        <v>27109.69</v>
      </c>
      <c r="H5" s="95">
        <v>43734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18512.53</v>
      </c>
    </row>
    <row r="6" spans="1:14" ht="15.75" thickBot="1">
      <c r="A6" s="3" t="str">
        <f t="shared" si="1"/>
        <v>L630604 2</v>
      </c>
      <c r="B6" s="3" t="s">
        <v>75</v>
      </c>
      <c r="C6" s="154">
        <v>2</v>
      </c>
      <c r="D6" s="156">
        <v>18512.53</v>
      </c>
      <c r="E6" s="90">
        <v>8793.4500000000007</v>
      </c>
      <c r="F6" s="91" t="s">
        <v>93</v>
      </c>
      <c r="G6" s="90">
        <v>27305.98</v>
      </c>
      <c r="H6" s="92">
        <v>43754</v>
      </c>
      <c r="I6" s="41">
        <v>43754</v>
      </c>
      <c r="J6" s="30">
        <f t="shared" si="0"/>
        <v>43739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18512.53</v>
      </c>
    </row>
    <row r="7" spans="1:14" ht="15.75" thickBot="1">
      <c r="A7" s="3" t="str">
        <f t="shared" si="1"/>
        <v>L630604 2</v>
      </c>
      <c r="B7" s="3" t="s">
        <v>75</v>
      </c>
      <c r="C7" s="155"/>
      <c r="D7" s="157"/>
      <c r="E7" s="93">
        <v>8793.4500000000007</v>
      </c>
      <c r="F7" s="94">
        <v>430.52</v>
      </c>
      <c r="G7" s="93">
        <v>27736.5</v>
      </c>
      <c r="H7" s="95">
        <v>43764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18512.53</v>
      </c>
    </row>
    <row r="8" spans="1:14" ht="15.75" thickBot="1">
      <c r="A8" s="3" t="str">
        <f t="shared" si="1"/>
        <v>L630604 3</v>
      </c>
      <c r="B8" s="3" t="s">
        <v>75</v>
      </c>
      <c r="C8" s="154">
        <v>3</v>
      </c>
      <c r="D8" s="156">
        <v>18512.53</v>
      </c>
      <c r="E8" s="90">
        <v>8330.64</v>
      </c>
      <c r="F8" s="91" t="s">
        <v>93</v>
      </c>
      <c r="G8" s="90">
        <v>26843.17</v>
      </c>
      <c r="H8" s="92">
        <v>43785</v>
      </c>
      <c r="I8" s="41">
        <v>43785</v>
      </c>
      <c r="J8" s="30">
        <f t="shared" si="0"/>
        <v>43770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18512.53</v>
      </c>
    </row>
    <row r="9" spans="1:14" ht="15.75" thickBot="1">
      <c r="A9" s="3" t="str">
        <f t="shared" si="1"/>
        <v>L630604 3</v>
      </c>
      <c r="B9" s="3" t="s">
        <v>75</v>
      </c>
      <c r="C9" s="155"/>
      <c r="D9" s="157"/>
      <c r="E9" s="93">
        <v>8330.64</v>
      </c>
      <c r="F9" s="94">
        <v>423.23</v>
      </c>
      <c r="G9" s="93">
        <v>27266.400000000001</v>
      </c>
      <c r="H9" s="95">
        <v>43795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18512.53</v>
      </c>
    </row>
    <row r="10" spans="1:14" ht="15.75" thickBot="1">
      <c r="A10" s="3" t="str">
        <f t="shared" si="1"/>
        <v>L630604 4</v>
      </c>
      <c r="B10" s="3" t="s">
        <v>75</v>
      </c>
      <c r="C10" s="154">
        <v>4</v>
      </c>
      <c r="D10" s="156">
        <v>18512.53</v>
      </c>
      <c r="E10" s="90">
        <v>7867.82</v>
      </c>
      <c r="F10" s="91" t="s">
        <v>93</v>
      </c>
      <c r="G10" s="90">
        <v>26380.35</v>
      </c>
      <c r="H10" s="92">
        <v>43815</v>
      </c>
      <c r="I10" s="41">
        <v>43815</v>
      </c>
      <c r="J10" s="30">
        <f t="shared" si="0"/>
        <v>43800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18512.53</v>
      </c>
    </row>
    <row r="11" spans="1:14" ht="15.75" thickBot="1">
      <c r="A11" s="3" t="str">
        <f t="shared" si="1"/>
        <v>L630604 4</v>
      </c>
      <c r="B11" s="3" t="s">
        <v>75</v>
      </c>
      <c r="C11" s="155"/>
      <c r="D11" s="157"/>
      <c r="E11" s="93">
        <v>7867.82</v>
      </c>
      <c r="F11" s="94">
        <v>469.57</v>
      </c>
      <c r="G11" s="93">
        <v>26849.919999999998</v>
      </c>
      <c r="H11" s="95">
        <v>43825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18512.53</v>
      </c>
    </row>
    <row r="12" spans="1:14" ht="15.75" thickBot="1">
      <c r="A12" s="3" t="str">
        <f t="shared" si="1"/>
        <v>L630604 5</v>
      </c>
      <c r="B12" s="3" t="s">
        <v>75</v>
      </c>
      <c r="C12" s="154">
        <v>5</v>
      </c>
      <c r="D12" s="156">
        <v>18512.53</v>
      </c>
      <c r="E12" s="90">
        <v>6190.59</v>
      </c>
      <c r="F12" s="91" t="s">
        <v>93</v>
      </c>
      <c r="G12" s="90">
        <v>24703.119999999999</v>
      </c>
      <c r="H12" s="92">
        <v>43846</v>
      </c>
      <c r="I12" s="41">
        <v>43846</v>
      </c>
      <c r="J12" s="30">
        <f t="shared" si="0"/>
        <v>43831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18512.53</v>
      </c>
    </row>
    <row r="13" spans="1:14" ht="15.75" thickBot="1">
      <c r="A13" s="3" t="str">
        <f t="shared" si="1"/>
        <v>L630604 5</v>
      </c>
      <c r="B13" s="3" t="s">
        <v>75</v>
      </c>
      <c r="C13" s="155"/>
      <c r="D13" s="157"/>
      <c r="E13" s="93">
        <v>6190.59</v>
      </c>
      <c r="F13" s="94">
        <v>296.44</v>
      </c>
      <c r="G13" s="93">
        <v>24999.56</v>
      </c>
      <c r="H13" s="95">
        <v>43856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18512.53</v>
      </c>
    </row>
    <row r="14" spans="1:14" ht="15.75" thickBot="1">
      <c r="A14" s="3" t="str">
        <f t="shared" si="1"/>
        <v>L630604 6</v>
      </c>
      <c r="B14" s="3" t="s">
        <v>75</v>
      </c>
      <c r="C14" s="154">
        <v>6</v>
      </c>
      <c r="D14" s="156">
        <v>18512.53</v>
      </c>
      <c r="E14" s="90">
        <v>5803.68</v>
      </c>
      <c r="F14" s="91" t="s">
        <v>93</v>
      </c>
      <c r="G14" s="90">
        <v>24316.21</v>
      </c>
      <c r="H14" s="92">
        <v>43877</v>
      </c>
      <c r="I14" s="41">
        <v>43877</v>
      </c>
      <c r="J14" s="30">
        <f t="shared" si="0"/>
        <v>43862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18512.53</v>
      </c>
    </row>
    <row r="15" spans="1:14" ht="15.75" thickBot="1">
      <c r="A15" s="3" t="str">
        <f t="shared" si="1"/>
        <v>L630604 6</v>
      </c>
      <c r="B15" s="3" t="s">
        <v>75</v>
      </c>
      <c r="C15" s="155"/>
      <c r="D15" s="157"/>
      <c r="E15" s="93">
        <v>5803.68</v>
      </c>
      <c r="F15" s="94">
        <v>291.79000000000002</v>
      </c>
      <c r="G15" s="93">
        <v>24608</v>
      </c>
      <c r="H15" s="95">
        <v>43887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18512.53</v>
      </c>
    </row>
    <row r="16" spans="1:14" ht="15.75" thickBot="1">
      <c r="A16" s="3" t="str">
        <f t="shared" si="1"/>
        <v>L630604 7</v>
      </c>
      <c r="B16" s="3" t="s">
        <v>75</v>
      </c>
      <c r="C16" s="154">
        <v>7</v>
      </c>
      <c r="D16" s="156">
        <v>18512.53</v>
      </c>
      <c r="E16" s="90">
        <v>5416.77</v>
      </c>
      <c r="F16" s="91" t="s">
        <v>93</v>
      </c>
      <c r="G16" s="90">
        <v>23929.3</v>
      </c>
      <c r="H16" s="92">
        <v>43906</v>
      </c>
      <c r="I16" s="41">
        <v>43906</v>
      </c>
      <c r="J16" s="30">
        <f>IF(I16&lt;&gt;"",I16-DAY(I16)+1,IF(A15=A16,IF(I15&lt;&gt;"","-",""),IF(A16=A17,IF(I17&lt;&gt;"","-",""),"")))</f>
        <v>43891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18512.53</v>
      </c>
    </row>
    <row r="17" spans="1:14" ht="15.75" thickBot="1">
      <c r="A17" s="3" t="str">
        <f t="shared" si="1"/>
        <v>L630604 7</v>
      </c>
      <c r="B17" s="3" t="s">
        <v>75</v>
      </c>
      <c r="C17" s="155"/>
      <c r="D17" s="157"/>
      <c r="E17" s="93">
        <v>5416.77</v>
      </c>
      <c r="F17" s="94">
        <v>287.14999999999998</v>
      </c>
      <c r="G17" s="93">
        <v>24216.45</v>
      </c>
      <c r="H17" s="95">
        <v>43916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18512.53</v>
      </c>
    </row>
    <row r="18" spans="1:14" ht="15.75" thickBot="1">
      <c r="A18" s="3" t="str">
        <f t="shared" si="1"/>
        <v>L630604 8</v>
      </c>
      <c r="B18" s="3" t="s">
        <v>75</v>
      </c>
      <c r="C18" s="154">
        <v>8</v>
      </c>
      <c r="D18" s="156">
        <v>18512.53</v>
      </c>
      <c r="E18" s="90">
        <v>3561.81</v>
      </c>
      <c r="F18" s="91" t="s">
        <v>93</v>
      </c>
      <c r="G18" s="90">
        <v>22074.34</v>
      </c>
      <c r="H18" s="92">
        <v>43937</v>
      </c>
      <c r="I18" s="41">
        <v>43937</v>
      </c>
      <c r="J18" s="30">
        <f t="shared" si="3"/>
        <v>43922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18512.53</v>
      </c>
    </row>
    <row r="19" spans="1:14" ht="15.75" thickBot="1">
      <c r="A19" s="3" t="str">
        <f t="shared" si="1"/>
        <v>L630604 8</v>
      </c>
      <c r="B19" s="3" t="s">
        <v>75</v>
      </c>
      <c r="C19" s="155"/>
      <c r="D19" s="157"/>
      <c r="E19" s="93">
        <v>3561.81</v>
      </c>
      <c r="F19" s="94">
        <v>183.95</v>
      </c>
      <c r="G19" s="93">
        <v>22258.29</v>
      </c>
      <c r="H19" s="95">
        <v>43947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18512.53</v>
      </c>
    </row>
    <row r="20" spans="1:14" ht="15.75" thickBot="1">
      <c r="A20" s="3" t="str">
        <f t="shared" si="1"/>
        <v>L630604 9</v>
      </c>
      <c r="B20" s="3" t="s">
        <v>75</v>
      </c>
      <c r="C20" s="154">
        <v>9</v>
      </c>
      <c r="D20" s="156">
        <v>18512.53</v>
      </c>
      <c r="E20" s="90">
        <v>3287.82</v>
      </c>
      <c r="F20" s="91" t="s">
        <v>93</v>
      </c>
      <c r="G20" s="90">
        <v>21800.35</v>
      </c>
      <c r="H20" s="92">
        <v>43967</v>
      </c>
      <c r="I20" s="41">
        <v>43967</v>
      </c>
      <c r="J20" s="30">
        <f t="shared" si="3"/>
        <v>43952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18512.53</v>
      </c>
    </row>
    <row r="21" spans="1:14" ht="15.75" thickBot="1">
      <c r="A21" s="3" t="str">
        <f t="shared" si="1"/>
        <v>L630604 9</v>
      </c>
      <c r="B21" s="3" t="s">
        <v>75</v>
      </c>
      <c r="C21" s="155"/>
      <c r="D21" s="157"/>
      <c r="E21" s="93">
        <v>3287.82</v>
      </c>
      <c r="F21" s="94">
        <v>181.67</v>
      </c>
      <c r="G21" s="93">
        <v>21982.02</v>
      </c>
      <c r="H21" s="95">
        <v>43977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18512.53</v>
      </c>
    </row>
    <row r="22" spans="1:14" ht="15.75" thickBot="1">
      <c r="A22" s="3" t="str">
        <f t="shared" si="1"/>
        <v>L630604 10</v>
      </c>
      <c r="B22" s="3" t="s">
        <v>75</v>
      </c>
      <c r="C22" s="154">
        <v>10</v>
      </c>
      <c r="D22" s="156">
        <v>18512.53</v>
      </c>
      <c r="E22" s="90">
        <v>3013.84</v>
      </c>
      <c r="F22" s="91" t="s">
        <v>93</v>
      </c>
      <c r="G22" s="90">
        <v>21526.37</v>
      </c>
      <c r="H22" s="92">
        <v>43998</v>
      </c>
      <c r="I22" s="41">
        <v>43998</v>
      </c>
      <c r="J22" s="30">
        <f t="shared" si="3"/>
        <v>43983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18512.53</v>
      </c>
    </row>
    <row r="23" spans="1:14" ht="15.75" thickBot="1">
      <c r="A23" s="3" t="str">
        <f t="shared" si="1"/>
        <v>L630604 10</v>
      </c>
      <c r="B23" s="3" t="s">
        <v>75</v>
      </c>
      <c r="C23" s="155"/>
      <c r="D23" s="157"/>
      <c r="E23" s="93">
        <v>3013.84</v>
      </c>
      <c r="F23" s="94">
        <v>179.39</v>
      </c>
      <c r="G23" s="93">
        <v>21705.759999999998</v>
      </c>
      <c r="H23" s="95">
        <v>44008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18512.53</v>
      </c>
    </row>
    <row r="24" spans="1:14" ht="15.75" thickBot="1">
      <c r="A24" s="3" t="str">
        <f t="shared" si="1"/>
        <v>L630604 11</v>
      </c>
      <c r="B24" s="3" t="s">
        <v>75</v>
      </c>
      <c r="C24" s="154">
        <v>11</v>
      </c>
      <c r="D24" s="156">
        <v>18512.53</v>
      </c>
      <c r="E24" s="90">
        <v>2758.37</v>
      </c>
      <c r="F24" s="91" t="s">
        <v>93</v>
      </c>
      <c r="G24" s="90">
        <v>21270.9</v>
      </c>
      <c r="H24" s="92">
        <v>44028</v>
      </c>
      <c r="I24" s="41">
        <v>44028</v>
      </c>
      <c r="J24" s="30">
        <f t="shared" si="3"/>
        <v>44013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18512.53</v>
      </c>
    </row>
    <row r="25" spans="1:14" ht="15.75" thickBot="1">
      <c r="A25" s="3" t="str">
        <f t="shared" si="1"/>
        <v>L630604 11</v>
      </c>
      <c r="B25" s="3" t="s">
        <v>75</v>
      </c>
      <c r="C25" s="155"/>
      <c r="D25" s="157"/>
      <c r="E25" s="93">
        <v>2758.37</v>
      </c>
      <c r="F25" s="94">
        <v>195.69</v>
      </c>
      <c r="G25" s="93">
        <v>21466.59</v>
      </c>
      <c r="H25" s="95">
        <v>44038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18512.53</v>
      </c>
    </row>
    <row r="26" spans="1:14" ht="15.75" thickBot="1">
      <c r="A26" s="3" t="str">
        <f t="shared" si="1"/>
        <v>L630604 12</v>
      </c>
      <c r="B26" s="3" t="s">
        <v>75</v>
      </c>
      <c r="C26" s="154">
        <v>12</v>
      </c>
      <c r="D26" s="156">
        <v>18512.53</v>
      </c>
      <c r="E26" s="90">
        <v>2482.5300000000002</v>
      </c>
      <c r="F26" s="91" t="s">
        <v>93</v>
      </c>
      <c r="G26" s="90">
        <v>20995.06</v>
      </c>
      <c r="H26" s="92">
        <v>44059</v>
      </c>
      <c r="I26" s="41">
        <v>44059</v>
      </c>
      <c r="J26" s="30">
        <f t="shared" si="3"/>
        <v>44044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18512.53</v>
      </c>
    </row>
    <row r="27" spans="1:14" ht="15.75" thickBot="1">
      <c r="A27" s="3" t="str">
        <f t="shared" si="1"/>
        <v>L630604 12</v>
      </c>
      <c r="B27" s="3" t="s">
        <v>75</v>
      </c>
      <c r="C27" s="155"/>
      <c r="D27" s="157"/>
      <c r="E27" s="93">
        <v>2482.5300000000002</v>
      </c>
      <c r="F27" s="94">
        <v>193.15</v>
      </c>
      <c r="G27" s="93">
        <v>21188.21</v>
      </c>
      <c r="H27" s="95">
        <v>44069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18512.53</v>
      </c>
    </row>
    <row r="28" spans="1:14" ht="15.75" thickBot="1">
      <c r="A28" s="3" t="str">
        <f t="shared" si="1"/>
        <v>L630604 13</v>
      </c>
      <c r="B28" s="3" t="s">
        <v>75</v>
      </c>
      <c r="C28" s="154">
        <v>13</v>
      </c>
      <c r="D28" s="156">
        <v>18512.53</v>
      </c>
      <c r="E28" s="90">
        <v>2206.69</v>
      </c>
      <c r="F28" s="91" t="s">
        <v>93</v>
      </c>
      <c r="G28" s="90">
        <v>20719.22</v>
      </c>
      <c r="H28" s="92">
        <v>44090</v>
      </c>
      <c r="I28" s="41">
        <v>44090</v>
      </c>
      <c r="J28" s="30">
        <f t="shared" si="3"/>
        <v>44075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18512.53</v>
      </c>
    </row>
    <row r="29" spans="1:14" ht="15.75" thickBot="1">
      <c r="A29" s="3" t="str">
        <f t="shared" si="1"/>
        <v>L630604 13</v>
      </c>
      <c r="B29" s="3" t="s">
        <v>75</v>
      </c>
      <c r="C29" s="155"/>
      <c r="D29" s="157"/>
      <c r="E29" s="93">
        <v>2206.69</v>
      </c>
      <c r="F29" s="94">
        <v>190.62</v>
      </c>
      <c r="G29" s="93">
        <v>20909.84</v>
      </c>
      <c r="H29" s="95">
        <v>44100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18512.53</v>
      </c>
    </row>
    <row r="30" spans="1:14" ht="15.75" thickBot="1">
      <c r="A30" s="3" t="str">
        <f t="shared" si="1"/>
        <v>L630604 14</v>
      </c>
      <c r="B30" s="3" t="s">
        <v>75</v>
      </c>
      <c r="C30" s="154">
        <v>14</v>
      </c>
      <c r="D30" s="156">
        <v>18512.53</v>
      </c>
      <c r="E30" s="90">
        <v>1891.98</v>
      </c>
      <c r="F30" s="91" t="s">
        <v>93</v>
      </c>
      <c r="G30" s="90">
        <v>20404.509999999998</v>
      </c>
      <c r="H30" s="92">
        <v>44120</v>
      </c>
      <c r="I30" s="41">
        <v>44120</v>
      </c>
      <c r="J30" s="30">
        <f t="shared" si="3"/>
        <v>44105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18512.53</v>
      </c>
    </row>
    <row r="31" spans="1:14" ht="15.75" thickBot="1">
      <c r="A31" s="3" t="str">
        <f t="shared" si="1"/>
        <v>L630604 14</v>
      </c>
      <c r="B31" s="3" t="s">
        <v>75</v>
      </c>
      <c r="C31" s="155"/>
      <c r="D31" s="157"/>
      <c r="E31" s="93">
        <v>1891.98</v>
      </c>
      <c r="F31" s="94">
        <v>205.41</v>
      </c>
      <c r="G31" s="93">
        <v>20609.919999999998</v>
      </c>
      <c r="H31" s="95">
        <v>44130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18512.53</v>
      </c>
    </row>
    <row r="32" spans="1:14" ht="15.75" thickBot="1">
      <c r="A32" s="3" t="str">
        <f t="shared" si="1"/>
        <v>L630604 15</v>
      </c>
      <c r="B32" s="3" t="s">
        <v>75</v>
      </c>
      <c r="C32" s="154">
        <v>15</v>
      </c>
      <c r="D32" s="156">
        <v>18512.53</v>
      </c>
      <c r="E32" s="90">
        <v>1621.7</v>
      </c>
      <c r="F32" s="91" t="s">
        <v>93</v>
      </c>
      <c r="G32" s="90">
        <v>20134.23</v>
      </c>
      <c r="H32" s="92">
        <v>44151</v>
      </c>
      <c r="I32" s="41">
        <v>44151</v>
      </c>
      <c r="J32" s="30">
        <f t="shared" si="3"/>
        <v>44136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18512.53</v>
      </c>
    </row>
    <row r="33" spans="1:14" ht="15.75" thickBot="1">
      <c r="A33" s="3" t="str">
        <f t="shared" si="1"/>
        <v>L630604 15</v>
      </c>
      <c r="B33" s="3" t="s">
        <v>75</v>
      </c>
      <c r="C33" s="155"/>
      <c r="D33" s="157"/>
      <c r="E33" s="93">
        <v>1621.7</v>
      </c>
      <c r="F33" s="94">
        <v>202.68</v>
      </c>
      <c r="G33" s="93">
        <v>20336.91</v>
      </c>
      <c r="H33" s="95">
        <v>44161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18512.53</v>
      </c>
    </row>
    <row r="34" spans="1:14" ht="15.75" thickBot="1">
      <c r="A34" s="3" t="str">
        <f t="shared" si="1"/>
        <v>L630604 16</v>
      </c>
      <c r="B34" s="3" t="s">
        <v>75</v>
      </c>
      <c r="C34" s="154">
        <v>16</v>
      </c>
      <c r="D34" s="156">
        <v>18512.53</v>
      </c>
      <c r="E34" s="90">
        <v>1351.41</v>
      </c>
      <c r="F34" s="91" t="s">
        <v>93</v>
      </c>
      <c r="G34" s="90">
        <v>19863.939999999999</v>
      </c>
      <c r="H34" s="92">
        <v>44181</v>
      </c>
      <c r="I34" s="41">
        <v>44181</v>
      </c>
      <c r="J34" s="30">
        <f t="shared" si="3"/>
        <v>44166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18512.53</v>
      </c>
    </row>
    <row r="35" spans="1:14" ht="15.75" thickBot="1">
      <c r="A35" s="3" t="str">
        <f t="shared" si="1"/>
        <v>L630604 16</v>
      </c>
      <c r="B35" s="3" t="s">
        <v>75</v>
      </c>
      <c r="C35" s="155"/>
      <c r="D35" s="157"/>
      <c r="E35" s="93">
        <v>1351.41</v>
      </c>
      <c r="F35" s="94">
        <v>199.96</v>
      </c>
      <c r="G35" s="93">
        <v>20063.900000000001</v>
      </c>
      <c r="H35" s="95">
        <v>44191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18512.53</v>
      </c>
    </row>
    <row r="36" spans="1:14" ht="15.75" thickBot="1">
      <c r="A36" s="3" t="str">
        <f t="shared" si="1"/>
        <v>L630604 17</v>
      </c>
      <c r="B36" s="3" t="s">
        <v>75</v>
      </c>
      <c r="C36" s="154">
        <v>17</v>
      </c>
      <c r="D36" s="156">
        <v>18512.53</v>
      </c>
      <c r="E36" s="90">
        <v>1081.1300000000001</v>
      </c>
      <c r="F36" s="91" t="s">
        <v>93</v>
      </c>
      <c r="G36" s="90">
        <v>19593.66</v>
      </c>
      <c r="H36" s="92">
        <v>44212</v>
      </c>
      <c r="I36" s="41">
        <v>44212</v>
      </c>
      <c r="J36" s="30">
        <f t="shared" si="3"/>
        <v>44197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18512.53</v>
      </c>
    </row>
    <row r="37" spans="1:14" ht="15.75" thickBot="1">
      <c r="A37" s="3" t="str">
        <f t="shared" si="1"/>
        <v>L630604 17</v>
      </c>
      <c r="B37" s="3" t="s">
        <v>75</v>
      </c>
      <c r="C37" s="155"/>
      <c r="D37" s="157"/>
      <c r="E37" s="93">
        <v>1081.1300000000001</v>
      </c>
      <c r="F37" s="94">
        <v>197.24</v>
      </c>
      <c r="G37" s="93">
        <v>19790.900000000001</v>
      </c>
      <c r="H37" s="95">
        <v>44222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18512.53</v>
      </c>
    </row>
    <row r="38" spans="1:14" ht="15.75" thickBot="1">
      <c r="A38" s="3" t="str">
        <f t="shared" si="1"/>
        <v>L630604 18</v>
      </c>
      <c r="B38" s="3" t="s">
        <v>75</v>
      </c>
      <c r="C38" s="154">
        <v>18</v>
      </c>
      <c r="D38" s="156">
        <v>18512.53</v>
      </c>
      <c r="E38" s="91">
        <v>949.69</v>
      </c>
      <c r="F38" s="91" t="s">
        <v>93</v>
      </c>
      <c r="G38" s="90">
        <v>19462.22</v>
      </c>
      <c r="H38" s="92">
        <v>44243</v>
      </c>
      <c r="I38" s="41">
        <v>44243</v>
      </c>
      <c r="J38" s="30">
        <f t="shared" si="3"/>
        <v>44228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18512.53</v>
      </c>
    </row>
    <row r="39" spans="1:14" ht="15.75" thickBot="1">
      <c r="A39" s="3" t="str">
        <f t="shared" si="1"/>
        <v>L630604 18</v>
      </c>
      <c r="B39" s="3" t="s">
        <v>75</v>
      </c>
      <c r="C39" s="155"/>
      <c r="D39" s="157"/>
      <c r="E39" s="94">
        <v>810.85</v>
      </c>
      <c r="F39" s="94">
        <v>194.52</v>
      </c>
      <c r="G39" s="93">
        <v>19517.900000000001</v>
      </c>
      <c r="H39" s="95">
        <v>44253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18512.53</v>
      </c>
    </row>
    <row r="40" spans="1:14" ht="15.75" thickBot="1">
      <c r="A40" s="3" t="str">
        <f t="shared" si="1"/>
        <v>L630604 19</v>
      </c>
      <c r="B40" s="3" t="s">
        <v>75</v>
      </c>
      <c r="C40" s="154">
        <v>19</v>
      </c>
      <c r="D40" s="156">
        <v>18512.53</v>
      </c>
      <c r="E40" s="91">
        <v>633.13</v>
      </c>
      <c r="F40" s="91" t="s">
        <v>93</v>
      </c>
      <c r="G40" s="90">
        <v>19145.66</v>
      </c>
      <c r="H40" s="92">
        <v>44271</v>
      </c>
      <c r="I40" s="41">
        <v>44271</v>
      </c>
      <c r="J40" s="30">
        <f t="shared" si="3"/>
        <v>44256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18512.53</v>
      </c>
    </row>
    <row r="41" spans="1:14" ht="15.75" thickBot="1">
      <c r="A41" s="3" t="str">
        <f t="shared" si="1"/>
        <v>L630604 19</v>
      </c>
      <c r="B41" s="3" t="s">
        <v>75</v>
      </c>
      <c r="C41" s="155"/>
      <c r="D41" s="157"/>
      <c r="E41" s="94">
        <v>540.57000000000005</v>
      </c>
      <c r="F41" s="94">
        <v>191.8</v>
      </c>
      <c r="G41" s="93">
        <v>19244.900000000001</v>
      </c>
      <c r="H41" s="95">
        <v>44281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18512.53</v>
      </c>
    </row>
    <row r="42" spans="1:14" ht="15.75" thickBot="1">
      <c r="A42" s="3" t="str">
        <f t="shared" ref="A42:A105" si="4">B42&amp;" "&amp;IF(C42="",C41,C42)</f>
        <v>L630604 20</v>
      </c>
      <c r="B42" s="3" t="s">
        <v>75</v>
      </c>
      <c r="C42" s="154">
        <v>20</v>
      </c>
      <c r="D42" s="156">
        <v>18512.490000000002</v>
      </c>
      <c r="E42" s="91">
        <v>316.56</v>
      </c>
      <c r="F42" s="91" t="s">
        <v>93</v>
      </c>
      <c r="G42" s="90">
        <f>+D42+E42</f>
        <v>18829.050000000003</v>
      </c>
      <c r="H42" s="92">
        <v>44302</v>
      </c>
      <c r="I42" s="41">
        <v>44302</v>
      </c>
      <c r="J42" s="30">
        <f t="shared" si="3"/>
        <v>44287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18512.490000000002</v>
      </c>
    </row>
    <row r="43" spans="1:14" ht="15.75" thickBot="1">
      <c r="A43" s="3" t="str">
        <f t="shared" si="4"/>
        <v>L630604 20</v>
      </c>
      <c r="B43" s="3" t="s">
        <v>75</v>
      </c>
      <c r="C43" s="155"/>
      <c r="D43" s="157"/>
      <c r="E43" s="94">
        <v>270.27999999999997</v>
      </c>
      <c r="F43" s="94">
        <v>189.08</v>
      </c>
      <c r="G43" s="93">
        <v>18971.849999999999</v>
      </c>
      <c r="H43" s="95">
        <v>44312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18512.490000000002</v>
      </c>
    </row>
    <row r="44" spans="1:14" ht="15.75" thickBot="1">
      <c r="A44" s="3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ht="24.75" thickBot="1">
      <c r="A45" s="3" t="str">
        <f t="shared" si="4"/>
        <v>N994086 Pago a Cuenta</v>
      </c>
      <c r="B45" s="3" t="s">
        <v>94</v>
      </c>
      <c r="C45" s="89" t="s">
        <v>96</v>
      </c>
      <c r="D45" s="90">
        <v>64002.32</v>
      </c>
      <c r="E45" s="91" t="s">
        <v>93</v>
      </c>
      <c r="F45" s="91" t="s">
        <v>93</v>
      </c>
      <c r="G45" s="90">
        <v>64002.32</v>
      </c>
      <c r="H45" s="92">
        <v>44131</v>
      </c>
      <c r="I45" s="41">
        <v>44131</v>
      </c>
      <c r="J45" s="30">
        <f t="shared" si="3"/>
        <v>44105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64002.32</v>
      </c>
    </row>
    <row r="46" spans="1:14" ht="15.75" thickBot="1">
      <c r="A46" s="3" t="str">
        <f t="shared" si="4"/>
        <v>N994086 1</v>
      </c>
      <c r="B46" s="3" t="s">
        <v>94</v>
      </c>
      <c r="C46" s="154">
        <v>1</v>
      </c>
      <c r="D46" s="156">
        <v>52801.91</v>
      </c>
      <c r="E46" s="90">
        <v>1724.86</v>
      </c>
      <c r="F46" s="91" t="s">
        <v>93</v>
      </c>
      <c r="G46" s="90">
        <v>54526.77</v>
      </c>
      <c r="H46" s="92">
        <v>44181</v>
      </c>
      <c r="I46" s="41">
        <v>44181</v>
      </c>
      <c r="J46" s="30">
        <f t="shared" si="3"/>
        <v>44166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52801.91</v>
      </c>
    </row>
    <row r="47" spans="1:14" ht="15.75" thickBot="1">
      <c r="A47" s="3" t="str">
        <f t="shared" si="4"/>
        <v>N994086 1</v>
      </c>
      <c r="B47" s="3" t="s">
        <v>94</v>
      </c>
      <c r="C47" s="155"/>
      <c r="D47" s="157"/>
      <c r="E47" s="93">
        <v>1724.86</v>
      </c>
      <c r="F47" s="94">
        <v>548.9</v>
      </c>
      <c r="G47" s="93">
        <v>55075.67</v>
      </c>
      <c r="H47" s="95">
        <v>44191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52801.91</v>
      </c>
    </row>
    <row r="48" spans="1:14" ht="15.75" thickBot="1">
      <c r="A48" s="3" t="str">
        <f t="shared" si="4"/>
        <v>N994086 2</v>
      </c>
      <c r="B48" s="3" t="s">
        <v>94</v>
      </c>
      <c r="C48" s="154">
        <v>2</v>
      </c>
      <c r="D48" s="156">
        <v>52801.91</v>
      </c>
      <c r="E48" s="90">
        <v>2816.1</v>
      </c>
      <c r="F48" s="91" t="s">
        <v>93</v>
      </c>
      <c r="G48" s="90">
        <v>55618.01</v>
      </c>
      <c r="H48" s="92">
        <v>44212</v>
      </c>
      <c r="I48" s="41">
        <v>44212</v>
      </c>
      <c r="J48" s="30">
        <f t="shared" si="3"/>
        <v>44197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52801.91</v>
      </c>
    </row>
    <row r="49" spans="1:14" ht="15.75" thickBot="1">
      <c r="A49" s="3" t="str">
        <f t="shared" si="4"/>
        <v>N994086 2</v>
      </c>
      <c r="B49" s="3" t="s">
        <v>94</v>
      </c>
      <c r="C49" s="155"/>
      <c r="D49" s="157"/>
      <c r="E49" s="93">
        <v>2816.1</v>
      </c>
      <c r="F49" s="94">
        <v>559.89</v>
      </c>
      <c r="G49" s="93">
        <v>56177.9</v>
      </c>
      <c r="H49" s="95">
        <v>44222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52801.91</v>
      </c>
    </row>
    <row r="50" spans="1:14" ht="15.75" thickBot="1">
      <c r="A50" s="3" t="str">
        <f t="shared" si="4"/>
        <v>N994086 3</v>
      </c>
      <c r="B50" s="3" t="s">
        <v>94</v>
      </c>
      <c r="C50" s="154">
        <v>3</v>
      </c>
      <c r="D50" s="156">
        <v>52801.91</v>
      </c>
      <c r="E50" s="90">
        <v>3872.14</v>
      </c>
      <c r="F50" s="91" t="s">
        <v>93</v>
      </c>
      <c r="G50" s="90">
        <v>56674.05</v>
      </c>
      <c r="H50" s="92">
        <v>44243</v>
      </c>
      <c r="I50" s="41">
        <v>44243</v>
      </c>
      <c r="J50" s="30">
        <f t="shared" si="3"/>
        <v>44228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52801.91</v>
      </c>
    </row>
    <row r="51" spans="1:14" ht="15.75" thickBot="1">
      <c r="A51" s="3" t="str">
        <f t="shared" si="4"/>
        <v>N994086 3</v>
      </c>
      <c r="B51" s="3" t="s">
        <v>94</v>
      </c>
      <c r="C51" s="155"/>
      <c r="D51" s="157"/>
      <c r="E51" s="93">
        <v>3872.14</v>
      </c>
      <c r="F51" s="94">
        <v>570.52</v>
      </c>
      <c r="G51" s="93">
        <v>57244.57</v>
      </c>
      <c r="H51" s="95">
        <v>44253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52801.91</v>
      </c>
    </row>
    <row r="52" spans="1:14" ht="15.75" thickBot="1">
      <c r="A52" s="3" t="str">
        <f t="shared" si="4"/>
        <v>N994086 4</v>
      </c>
      <c r="B52" s="3" t="s">
        <v>94</v>
      </c>
      <c r="C52" s="154">
        <v>4</v>
      </c>
      <c r="D52" s="156">
        <v>52801.91</v>
      </c>
      <c r="E52" s="90">
        <v>4822.57</v>
      </c>
      <c r="F52" s="91" t="s">
        <v>93</v>
      </c>
      <c r="G52" s="90">
        <v>57624.480000000003</v>
      </c>
      <c r="H52" s="92">
        <v>44271</v>
      </c>
      <c r="I52" s="41">
        <v>44271</v>
      </c>
      <c r="J52" s="30">
        <f t="shared" si="3"/>
        <v>44256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52801.91</v>
      </c>
    </row>
    <row r="53" spans="1:14" ht="15.75" thickBot="1">
      <c r="A53" s="3" t="str">
        <f t="shared" si="4"/>
        <v>N994086 4</v>
      </c>
      <c r="B53" s="3" t="s">
        <v>94</v>
      </c>
      <c r="C53" s="155"/>
      <c r="D53" s="157"/>
      <c r="E53" s="93">
        <v>4822.57</v>
      </c>
      <c r="F53" s="94">
        <v>580.09</v>
      </c>
      <c r="G53" s="93">
        <v>58204.57</v>
      </c>
      <c r="H53" s="95">
        <v>44281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52801.91</v>
      </c>
    </row>
    <row r="54" spans="1:14" ht="15.75" thickBot="1">
      <c r="A54" s="3" t="str">
        <f t="shared" si="4"/>
        <v>N994086 5</v>
      </c>
      <c r="B54" s="3" t="s">
        <v>94</v>
      </c>
      <c r="C54" s="154">
        <v>5</v>
      </c>
      <c r="D54" s="156">
        <v>52801.91</v>
      </c>
      <c r="E54" s="90">
        <v>5984.22</v>
      </c>
      <c r="F54" s="91" t="s">
        <v>93</v>
      </c>
      <c r="G54" s="90">
        <v>58786.13</v>
      </c>
      <c r="H54" s="92">
        <v>44302</v>
      </c>
      <c r="I54" s="41">
        <v>44302</v>
      </c>
      <c r="J54" s="30">
        <f t="shared" si="3"/>
        <v>44287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52801.91</v>
      </c>
    </row>
    <row r="55" spans="1:14" ht="15.75" thickBot="1">
      <c r="A55" s="3" t="str">
        <f t="shared" si="4"/>
        <v>N994086 5</v>
      </c>
      <c r="B55" s="3" t="s">
        <v>94</v>
      </c>
      <c r="C55" s="155"/>
      <c r="D55" s="157"/>
      <c r="E55" s="93">
        <v>5984.22</v>
      </c>
      <c r="F55" s="94">
        <v>591.78</v>
      </c>
      <c r="G55" s="93">
        <v>59377.91</v>
      </c>
      <c r="H55" s="95">
        <v>44312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52801.91</v>
      </c>
    </row>
    <row r="56" spans="1:14" ht="15.75" thickBot="1">
      <c r="A56" s="3" t="str">
        <f t="shared" si="4"/>
        <v>N994086 6</v>
      </c>
      <c r="B56" s="3" t="s">
        <v>94</v>
      </c>
      <c r="C56" s="154">
        <v>6</v>
      </c>
      <c r="D56" s="156">
        <v>52801.91</v>
      </c>
      <c r="E56" s="90">
        <v>7005.05</v>
      </c>
      <c r="F56" s="91" t="s">
        <v>93</v>
      </c>
      <c r="G56" s="90">
        <v>59806.96</v>
      </c>
      <c r="H56" s="92">
        <v>44332</v>
      </c>
      <c r="I56" s="41">
        <v>44332</v>
      </c>
      <c r="J56" s="30">
        <f t="shared" si="3"/>
        <v>44317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52801.91</v>
      </c>
    </row>
    <row r="57" spans="1:14" ht="15.75" thickBot="1">
      <c r="A57" s="3" t="str">
        <f t="shared" si="4"/>
        <v>N994086 6</v>
      </c>
      <c r="B57" s="3" t="s">
        <v>94</v>
      </c>
      <c r="C57" s="155"/>
      <c r="D57" s="157"/>
      <c r="E57" s="93">
        <v>7005.05</v>
      </c>
      <c r="F57" s="94">
        <v>602.05999999999995</v>
      </c>
      <c r="G57" s="93">
        <v>60409.02</v>
      </c>
      <c r="H57" s="95">
        <v>44342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52801.91</v>
      </c>
    </row>
    <row r="58" spans="1:14" ht="15.75" thickBot="1">
      <c r="A58" s="3" t="str">
        <f t="shared" si="4"/>
        <v>N994086 7</v>
      </c>
      <c r="B58" s="3" t="s">
        <v>94</v>
      </c>
      <c r="C58" s="158">
        <v>7</v>
      </c>
      <c r="D58" s="160">
        <v>52801.91</v>
      </c>
      <c r="E58" s="104">
        <v>8504.6299999999992</v>
      </c>
      <c r="F58" s="105" t="s">
        <v>93</v>
      </c>
      <c r="G58" s="104">
        <f>+D58+E58</f>
        <v>61306.54</v>
      </c>
      <c r="H58" s="106">
        <v>44363</v>
      </c>
      <c r="I58" s="41">
        <v>44363</v>
      </c>
      <c r="J58" s="30">
        <f t="shared" si="3"/>
        <v>44348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52801.91</v>
      </c>
    </row>
    <row r="59" spans="1:14" ht="15.75" thickBot="1">
      <c r="A59" s="3" t="str">
        <f t="shared" si="4"/>
        <v>N994086 7</v>
      </c>
      <c r="B59" s="3" t="s">
        <v>94</v>
      </c>
      <c r="C59" s="159"/>
      <c r="D59" s="161"/>
      <c r="E59" s="93">
        <v>8096.29</v>
      </c>
      <c r="F59" s="94">
        <v>613.04</v>
      </c>
      <c r="G59" s="93">
        <v>61511.24</v>
      </c>
      <c r="H59" s="95">
        <v>44373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52801.91</v>
      </c>
    </row>
    <row r="60" spans="1:14" ht="15.75" thickBot="1">
      <c r="A60" s="3" t="str">
        <f t="shared" si="4"/>
        <v>N994086 8</v>
      </c>
      <c r="B60" s="3" t="s">
        <v>94</v>
      </c>
      <c r="C60" s="154">
        <v>8</v>
      </c>
      <c r="D60" s="156">
        <v>52801.91</v>
      </c>
      <c r="E60" s="90">
        <v>10004.200000000001</v>
      </c>
      <c r="F60" s="91" t="s">
        <v>93</v>
      </c>
      <c r="G60" s="90">
        <f>+D60+E60</f>
        <v>62806.11</v>
      </c>
      <c r="H60" s="92">
        <v>44393</v>
      </c>
      <c r="I60" s="41">
        <v>44393</v>
      </c>
      <c r="J60" s="30">
        <f t="shared" si="3"/>
        <v>44378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52801.91</v>
      </c>
    </row>
    <row r="61" spans="1:14" ht="15.75" thickBot="1">
      <c r="A61" s="3" t="str">
        <f t="shared" si="4"/>
        <v>N994086 8</v>
      </c>
      <c r="B61" s="3" t="s">
        <v>94</v>
      </c>
      <c r="C61" s="155"/>
      <c r="D61" s="157"/>
      <c r="E61" s="93">
        <v>9117.1299999999992</v>
      </c>
      <c r="F61" s="94">
        <v>623.32000000000005</v>
      </c>
      <c r="G61" s="93">
        <v>62542.36</v>
      </c>
      <c r="H61" s="95">
        <v>44403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52801.91</v>
      </c>
    </row>
    <row r="62" spans="1:14" ht="15.75" thickBot="1">
      <c r="A62" s="3" t="str">
        <f t="shared" si="4"/>
        <v>N994086 9</v>
      </c>
      <c r="B62" s="3" t="s">
        <v>94</v>
      </c>
      <c r="C62" s="158">
        <v>9</v>
      </c>
      <c r="D62" s="160">
        <v>52801.91</v>
      </c>
      <c r="E62" s="104">
        <v>11503.78</v>
      </c>
      <c r="F62" s="105" t="s">
        <v>93</v>
      </c>
      <c r="G62" s="104">
        <f>+D62+E62</f>
        <v>64305.69</v>
      </c>
      <c r="H62" s="106">
        <v>44424</v>
      </c>
      <c r="I62" s="41">
        <v>44424</v>
      </c>
      <c r="J62" s="30">
        <f t="shared" si="3"/>
        <v>44409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52801.91</v>
      </c>
    </row>
    <row r="63" spans="1:14" ht="15.75" thickBot="1">
      <c r="A63" s="3" t="str">
        <f t="shared" si="4"/>
        <v>N994086 9</v>
      </c>
      <c r="B63" s="3" t="s">
        <v>94</v>
      </c>
      <c r="C63" s="159"/>
      <c r="D63" s="161"/>
      <c r="E63" s="93">
        <v>10208.370000000001</v>
      </c>
      <c r="F63" s="94">
        <v>634.29999999999995</v>
      </c>
      <c r="G63" s="93">
        <v>63644.58</v>
      </c>
      <c r="H63" s="95">
        <v>44434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52801.91</v>
      </c>
    </row>
    <row r="64" spans="1:14" ht="15.75" thickBot="1">
      <c r="A64" s="3" t="str">
        <f t="shared" si="4"/>
        <v>N994086 10</v>
      </c>
      <c r="B64" s="3" t="s">
        <v>94</v>
      </c>
      <c r="C64" s="154">
        <v>10</v>
      </c>
      <c r="D64" s="156">
        <v>52801.91</v>
      </c>
      <c r="E64" s="90">
        <v>13003.35</v>
      </c>
      <c r="F64" s="91" t="s">
        <v>93</v>
      </c>
      <c r="G64" s="90">
        <f>+D64+E64</f>
        <v>65805.260000000009</v>
      </c>
      <c r="H64" s="92">
        <v>44455</v>
      </c>
      <c r="I64" s="41">
        <v>44455</v>
      </c>
      <c r="J64" s="30">
        <f t="shared" si="3"/>
        <v>44440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52801.91</v>
      </c>
    </row>
    <row r="65" spans="1:14" ht="15.75" thickBot="1">
      <c r="A65" s="3" t="str">
        <f t="shared" si="4"/>
        <v>N994086 10</v>
      </c>
      <c r="B65" s="3" t="s">
        <v>94</v>
      </c>
      <c r="C65" s="155"/>
      <c r="D65" s="157"/>
      <c r="E65" s="93">
        <v>11264.41</v>
      </c>
      <c r="F65" s="94">
        <v>644.92999999999995</v>
      </c>
      <c r="G65" s="93">
        <v>64711.25</v>
      </c>
      <c r="H65" s="95">
        <v>44465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52801.91</v>
      </c>
    </row>
    <row r="66" spans="1:14" ht="15.75" thickBot="1">
      <c r="A66" s="3" t="str">
        <f t="shared" si="4"/>
        <v>N994086 11</v>
      </c>
      <c r="B66" s="3" t="s">
        <v>94</v>
      </c>
      <c r="C66" s="154">
        <v>11</v>
      </c>
      <c r="D66" s="156">
        <v>52801.91</v>
      </c>
      <c r="E66" s="90">
        <v>14502.92</v>
      </c>
      <c r="F66" s="91" t="s">
        <v>93</v>
      </c>
      <c r="G66" s="90">
        <f>+D66+E66</f>
        <v>67304.83</v>
      </c>
      <c r="H66" s="92">
        <v>44485</v>
      </c>
      <c r="I66" s="41">
        <v>44485</v>
      </c>
      <c r="J66" s="30">
        <f t="shared" si="3"/>
        <v>44470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52801.91</v>
      </c>
    </row>
    <row r="67" spans="1:14" ht="15.75" thickBot="1">
      <c r="A67" s="3" t="str">
        <f t="shared" si="4"/>
        <v>N994086 11</v>
      </c>
      <c r="B67" s="3" t="s">
        <v>94</v>
      </c>
      <c r="C67" s="155"/>
      <c r="D67" s="157"/>
      <c r="E67" s="93">
        <v>12285.24</v>
      </c>
      <c r="F67" s="94">
        <v>655.21</v>
      </c>
      <c r="G67" s="93">
        <v>65742.36</v>
      </c>
      <c r="H67" s="95">
        <v>44495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52801.91</v>
      </c>
    </row>
    <row r="68" spans="1:14" ht="15.75" thickBot="1">
      <c r="A68" s="3" t="str">
        <f t="shared" si="4"/>
        <v>N994086 12</v>
      </c>
      <c r="B68" s="3" t="s">
        <v>94</v>
      </c>
      <c r="C68" s="154">
        <v>12</v>
      </c>
      <c r="D68" s="156">
        <v>52801.91</v>
      </c>
      <c r="E68" s="90">
        <v>16002.5</v>
      </c>
      <c r="F68" s="91" t="s">
        <v>93</v>
      </c>
      <c r="G68" s="90">
        <f>+D68+E68</f>
        <v>68804.41</v>
      </c>
      <c r="H68" s="92">
        <v>44516</v>
      </c>
      <c r="I68" s="41">
        <v>44516</v>
      </c>
      <c r="J68" s="30">
        <f t="shared" si="3"/>
        <v>44501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52801.91</v>
      </c>
    </row>
    <row r="69" spans="1:14" ht="15.75" thickBot="1">
      <c r="A69" s="3" t="str">
        <f t="shared" si="4"/>
        <v>N994086 12</v>
      </c>
      <c r="B69" s="3" t="s">
        <v>94</v>
      </c>
      <c r="C69" s="155"/>
      <c r="D69" s="157"/>
      <c r="E69" s="93">
        <v>13376.48</v>
      </c>
      <c r="F69" s="94">
        <v>666.2</v>
      </c>
      <c r="G69" s="93">
        <v>66844.59</v>
      </c>
      <c r="H69" s="95">
        <v>44526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52801.91</v>
      </c>
    </row>
    <row r="70" spans="1:14" ht="15.75" thickBot="1">
      <c r="A70" s="3" t="str">
        <f t="shared" si="4"/>
        <v>N994086 13</v>
      </c>
      <c r="B70" s="3" t="s">
        <v>94</v>
      </c>
      <c r="C70" s="154">
        <v>13</v>
      </c>
      <c r="D70" s="156">
        <v>52801.91</v>
      </c>
      <c r="E70" s="90">
        <v>14397.32</v>
      </c>
      <c r="F70" s="91" t="s">
        <v>93</v>
      </c>
      <c r="G70" s="90">
        <v>67199.23</v>
      </c>
      <c r="H70" s="92">
        <v>44546</v>
      </c>
      <c r="I70" s="41">
        <v>44546</v>
      </c>
      <c r="J70" s="30">
        <f t="shared" si="3"/>
        <v>44531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52801.91</v>
      </c>
    </row>
    <row r="71" spans="1:14" ht="15.75" thickBot="1">
      <c r="A71" s="3" t="str">
        <f t="shared" si="4"/>
        <v>N994086 13</v>
      </c>
      <c r="B71" s="3" t="s">
        <v>94</v>
      </c>
      <c r="C71" s="155"/>
      <c r="D71" s="157"/>
      <c r="E71" s="93">
        <v>14397.32</v>
      </c>
      <c r="F71" s="94">
        <v>676.47</v>
      </c>
      <c r="G71" s="93">
        <v>67875.7</v>
      </c>
      <c r="H71" s="95">
        <v>44556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52801.91</v>
      </c>
    </row>
    <row r="72" spans="1:14" ht="15.75" thickBot="1">
      <c r="A72" s="3" t="str">
        <f t="shared" si="4"/>
        <v>N994086 14</v>
      </c>
      <c r="B72" s="3" t="s">
        <v>94</v>
      </c>
      <c r="C72" s="154">
        <v>14</v>
      </c>
      <c r="D72" s="156">
        <v>52801.91</v>
      </c>
      <c r="E72" s="90">
        <v>15488.56</v>
      </c>
      <c r="F72" s="91" t="s">
        <v>93</v>
      </c>
      <c r="G72" s="90">
        <v>68290.47</v>
      </c>
      <c r="H72" s="92">
        <v>44577</v>
      </c>
      <c r="I72" s="41">
        <v>44577</v>
      </c>
      <c r="J72" s="30">
        <f t="shared" si="3"/>
        <v>44562</v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52801.91</v>
      </c>
    </row>
    <row r="73" spans="1:14" ht="15.75" thickBot="1">
      <c r="A73" s="3" t="str">
        <f t="shared" si="4"/>
        <v>N994086 14</v>
      </c>
      <c r="B73" s="3" t="s">
        <v>94</v>
      </c>
      <c r="C73" s="155"/>
      <c r="D73" s="157"/>
      <c r="E73" s="93">
        <v>15488.56</v>
      </c>
      <c r="F73" s="94">
        <v>687.46</v>
      </c>
      <c r="G73" s="93">
        <v>68977.929999999993</v>
      </c>
      <c r="H73" s="95">
        <v>44587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52801.91</v>
      </c>
    </row>
    <row r="74" spans="1:14" ht="15.75" thickBot="1">
      <c r="A74" s="3" t="str">
        <f t="shared" si="4"/>
        <v>N994086 15</v>
      </c>
      <c r="B74" s="3" t="s">
        <v>94</v>
      </c>
      <c r="C74" s="154">
        <v>15</v>
      </c>
      <c r="D74" s="156">
        <v>52801.91</v>
      </c>
      <c r="E74" s="90">
        <v>16544.599999999999</v>
      </c>
      <c r="F74" s="91" t="s">
        <v>93</v>
      </c>
      <c r="G74" s="90">
        <v>69346.509999999995</v>
      </c>
      <c r="H74" s="92">
        <v>44608</v>
      </c>
      <c r="I74" s="41">
        <v>44608</v>
      </c>
      <c r="J74" s="30">
        <f t="shared" si="3"/>
        <v>44593</v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52801.91</v>
      </c>
    </row>
    <row r="75" spans="1:14" ht="15.75" thickBot="1">
      <c r="A75" s="3" t="str">
        <f t="shared" si="4"/>
        <v>N994086 15</v>
      </c>
      <c r="B75" s="3" t="s">
        <v>94</v>
      </c>
      <c r="C75" s="155"/>
      <c r="D75" s="157"/>
      <c r="E75" s="93">
        <v>16544.599999999999</v>
      </c>
      <c r="F75" s="94">
        <v>698.09</v>
      </c>
      <c r="G75" s="93">
        <v>70044.600000000006</v>
      </c>
      <c r="H75" s="95">
        <v>44618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52801.91</v>
      </c>
    </row>
    <row r="76" spans="1:14" ht="15.75" thickBot="1">
      <c r="A76" s="3" t="str">
        <f t="shared" si="4"/>
        <v>N994086 16</v>
      </c>
      <c r="B76" s="3" t="s">
        <v>94</v>
      </c>
      <c r="C76" s="154">
        <v>16</v>
      </c>
      <c r="D76" s="156">
        <v>52801.91</v>
      </c>
      <c r="E76" s="90">
        <v>17495.03</v>
      </c>
      <c r="F76" s="91" t="s">
        <v>93</v>
      </c>
      <c r="G76" s="90">
        <v>70296.94</v>
      </c>
      <c r="H76" s="92">
        <v>44636</v>
      </c>
      <c r="I76" s="41">
        <v>44636</v>
      </c>
      <c r="J76" s="30">
        <f t="shared" si="3"/>
        <v>44621</v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52801.91</v>
      </c>
    </row>
    <row r="77" spans="1:14" ht="15.75" thickBot="1">
      <c r="A77" s="3" t="str">
        <f t="shared" si="4"/>
        <v>N994086 16</v>
      </c>
      <c r="B77" s="3" t="s">
        <v>94</v>
      </c>
      <c r="C77" s="155"/>
      <c r="D77" s="157"/>
      <c r="E77" s="93">
        <v>17495.03</v>
      </c>
      <c r="F77" s="94">
        <v>707.66</v>
      </c>
      <c r="G77" s="93">
        <v>71004.600000000006</v>
      </c>
      <c r="H77" s="95">
        <v>44646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52801.91</v>
      </c>
    </row>
    <row r="78" spans="1:14" ht="15.75" thickBot="1">
      <c r="A78" s="3" t="str">
        <f t="shared" si="4"/>
        <v>N994086 17</v>
      </c>
      <c r="B78" s="3" t="s">
        <v>94</v>
      </c>
      <c r="C78" s="154">
        <v>17</v>
      </c>
      <c r="D78" s="156">
        <v>52801.91</v>
      </c>
      <c r="E78" s="90">
        <v>23500.37</v>
      </c>
      <c r="F78" s="91" t="s">
        <v>93</v>
      </c>
      <c r="G78" s="90">
        <f>+D78+E78</f>
        <v>76302.28</v>
      </c>
      <c r="H78" s="92">
        <v>44667</v>
      </c>
      <c r="I78" s="41">
        <v>44667</v>
      </c>
      <c r="J78" s="30">
        <f t="shared" si="3"/>
        <v>44652</v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52801.91</v>
      </c>
    </row>
    <row r="79" spans="1:14" ht="15.75" thickBot="1">
      <c r="A79" s="3" t="str">
        <f t="shared" si="4"/>
        <v>N994086 17</v>
      </c>
      <c r="B79" s="3" t="s">
        <v>94</v>
      </c>
      <c r="C79" s="155"/>
      <c r="D79" s="157"/>
      <c r="E79" s="93">
        <v>18656.669999999998</v>
      </c>
      <c r="F79" s="94">
        <v>719.35</v>
      </c>
      <c r="G79" s="93">
        <v>72177.929999999993</v>
      </c>
      <c r="H79" s="95">
        <v>44677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52801.91</v>
      </c>
    </row>
    <row r="80" spans="1:14" ht="15.75" thickBot="1">
      <c r="A80" s="3" t="str">
        <f t="shared" si="4"/>
        <v>N994086 18</v>
      </c>
      <c r="B80" s="3" t="s">
        <v>94</v>
      </c>
      <c r="C80" s="154">
        <v>18</v>
      </c>
      <c r="D80" s="156">
        <v>52801.91</v>
      </c>
      <c r="E80" s="90">
        <v>19677.509999999998</v>
      </c>
      <c r="F80" s="91" t="s">
        <v>93</v>
      </c>
      <c r="G80" s="90">
        <v>72479.42</v>
      </c>
      <c r="H80" s="92">
        <v>44697</v>
      </c>
      <c r="I80" s="41">
        <v>44697</v>
      </c>
      <c r="J80" s="30">
        <f t="shared" si="3"/>
        <v>44682</v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52801.91</v>
      </c>
    </row>
    <row r="81" spans="1:14" ht="15.75" thickBot="1">
      <c r="A81" s="3" t="str">
        <f t="shared" si="4"/>
        <v>N994086 18</v>
      </c>
      <c r="B81" s="3" t="s">
        <v>94</v>
      </c>
      <c r="C81" s="155"/>
      <c r="D81" s="157"/>
      <c r="E81" s="93">
        <v>19677.509999999998</v>
      </c>
      <c r="F81" s="94">
        <v>729.63</v>
      </c>
      <c r="G81" s="93">
        <v>73209.05</v>
      </c>
      <c r="H81" s="95">
        <v>44707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52801.91</v>
      </c>
    </row>
    <row r="82" spans="1:14" ht="15.75" thickBot="1">
      <c r="A82" s="3" t="str">
        <f t="shared" si="4"/>
        <v>N994086 19</v>
      </c>
      <c r="B82" s="3" t="s">
        <v>94</v>
      </c>
      <c r="C82" s="154">
        <v>19</v>
      </c>
      <c r="D82" s="156">
        <v>52801.91</v>
      </c>
      <c r="E82" s="90">
        <v>20768.75</v>
      </c>
      <c r="F82" s="91" t="s">
        <v>93</v>
      </c>
      <c r="G82" s="90">
        <v>73570.66</v>
      </c>
      <c r="H82" s="92">
        <v>44728</v>
      </c>
      <c r="I82" s="41">
        <v>44728</v>
      </c>
      <c r="J82" s="30">
        <f t="shared" si="6"/>
        <v>44713</v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52801.91</v>
      </c>
    </row>
    <row r="83" spans="1:14" ht="15.75" thickBot="1">
      <c r="A83" s="3" t="str">
        <f t="shared" si="4"/>
        <v>N994086 19</v>
      </c>
      <c r="B83" s="3" t="s">
        <v>94</v>
      </c>
      <c r="C83" s="155"/>
      <c r="D83" s="157"/>
      <c r="E83" s="93">
        <v>20768.75</v>
      </c>
      <c r="F83" s="94">
        <v>740.61</v>
      </c>
      <c r="G83" s="93">
        <v>74311.27</v>
      </c>
      <c r="H83" s="95">
        <v>44738</v>
      </c>
      <c r="I83" s="114"/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52801.91</v>
      </c>
    </row>
    <row r="84" spans="1:14" ht="15.75" thickBot="1">
      <c r="A84" s="3" t="str">
        <f t="shared" si="4"/>
        <v>N994086 20</v>
      </c>
      <c r="B84" s="3" t="s">
        <v>94</v>
      </c>
      <c r="C84" s="154">
        <v>20</v>
      </c>
      <c r="D84" s="156">
        <v>52801.91</v>
      </c>
      <c r="E84" s="90">
        <v>21789.59</v>
      </c>
      <c r="F84" s="91" t="s">
        <v>93</v>
      </c>
      <c r="G84" s="90">
        <v>74591.5</v>
      </c>
      <c r="H84" s="92">
        <v>44758</v>
      </c>
      <c r="I84" s="41">
        <v>44758</v>
      </c>
      <c r="J84" s="30">
        <f t="shared" si="6"/>
        <v>44743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52801.91</v>
      </c>
    </row>
    <row r="85" spans="1:14" ht="15.75" thickBot="1">
      <c r="A85" s="3" t="str">
        <f t="shared" si="4"/>
        <v>N994086 20</v>
      </c>
      <c r="B85" s="3" t="s">
        <v>94</v>
      </c>
      <c r="C85" s="155"/>
      <c r="D85" s="157"/>
      <c r="E85" s="93">
        <v>21789.59</v>
      </c>
      <c r="F85" s="94">
        <v>750.89</v>
      </c>
      <c r="G85" s="93">
        <v>75342.39</v>
      </c>
      <c r="H85" s="95">
        <v>44768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52801.91</v>
      </c>
    </row>
    <row r="86" spans="1:14" ht="15.75" thickBot="1">
      <c r="A86" s="3" t="str">
        <f t="shared" si="4"/>
        <v>N994086 21</v>
      </c>
      <c r="B86" s="3" t="s">
        <v>94</v>
      </c>
      <c r="C86" s="154">
        <v>21</v>
      </c>
      <c r="D86" s="156">
        <v>52801.91</v>
      </c>
      <c r="E86" s="90">
        <v>22880.83</v>
      </c>
      <c r="F86" s="91" t="s">
        <v>93</v>
      </c>
      <c r="G86" s="90">
        <v>75682.740000000005</v>
      </c>
      <c r="H86" s="92">
        <v>44789</v>
      </c>
      <c r="I86" s="41">
        <v>44789</v>
      </c>
      <c r="J86" s="30">
        <f t="shared" si="6"/>
        <v>44774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52801.91</v>
      </c>
    </row>
    <row r="87" spans="1:14" ht="15.75" thickBot="1">
      <c r="A87" s="3" t="str">
        <f t="shared" si="4"/>
        <v>N994086 21</v>
      </c>
      <c r="B87" s="3" t="s">
        <v>94</v>
      </c>
      <c r="C87" s="155"/>
      <c r="D87" s="157"/>
      <c r="E87" s="93">
        <v>22880.83</v>
      </c>
      <c r="F87" s="94">
        <v>761.87</v>
      </c>
      <c r="G87" s="93">
        <v>76444.61</v>
      </c>
      <c r="H87" s="95">
        <v>44799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52801.91</v>
      </c>
    </row>
    <row r="88" spans="1:14" ht="15.75" thickBot="1">
      <c r="A88" s="3" t="str">
        <f t="shared" si="4"/>
        <v>N994086 22</v>
      </c>
      <c r="B88" s="3" t="s">
        <v>94</v>
      </c>
      <c r="C88" s="154">
        <v>22</v>
      </c>
      <c r="D88" s="156">
        <v>52801.91</v>
      </c>
      <c r="E88" s="90">
        <v>23936.87</v>
      </c>
      <c r="F88" s="91" t="s">
        <v>93</v>
      </c>
      <c r="G88" s="90">
        <v>76738.78</v>
      </c>
      <c r="H88" s="92">
        <v>44820</v>
      </c>
      <c r="I88" s="41">
        <v>44820</v>
      </c>
      <c r="J88" s="30">
        <f t="shared" si="6"/>
        <v>44805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52801.91</v>
      </c>
    </row>
    <row r="89" spans="1:14" ht="15.75" thickBot="1">
      <c r="A89" s="3" t="str">
        <f t="shared" si="4"/>
        <v>N994086 22</v>
      </c>
      <c r="B89" s="3" t="s">
        <v>94</v>
      </c>
      <c r="C89" s="155"/>
      <c r="D89" s="157"/>
      <c r="E89" s="93">
        <v>23936.87</v>
      </c>
      <c r="F89" s="94">
        <v>772.5</v>
      </c>
      <c r="G89" s="93">
        <v>77511.28</v>
      </c>
      <c r="H89" s="95">
        <v>44830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52801.91</v>
      </c>
    </row>
    <row r="90" spans="1:14" ht="15.75" thickBot="1">
      <c r="A90" s="3" t="str">
        <f t="shared" si="4"/>
        <v>N994086 23</v>
      </c>
      <c r="B90" s="3" t="s">
        <v>94</v>
      </c>
      <c r="C90" s="154">
        <v>23</v>
      </c>
      <c r="D90" s="156">
        <v>52801.91</v>
      </c>
      <c r="E90" s="90">
        <v>24957.7</v>
      </c>
      <c r="F90" s="91" t="s">
        <v>93</v>
      </c>
      <c r="G90" s="90">
        <v>77759.61</v>
      </c>
      <c r="H90" s="92">
        <v>44850</v>
      </c>
      <c r="I90" s="41">
        <v>44850</v>
      </c>
      <c r="J90" s="30">
        <f t="shared" si="6"/>
        <v>44835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52801.91</v>
      </c>
    </row>
    <row r="91" spans="1:14" ht="15.75" thickBot="1">
      <c r="A91" s="3" t="str">
        <f t="shared" si="4"/>
        <v>N994086 23</v>
      </c>
      <c r="B91" s="3" t="s">
        <v>94</v>
      </c>
      <c r="C91" s="155"/>
      <c r="D91" s="157"/>
      <c r="E91" s="93">
        <v>24957.7</v>
      </c>
      <c r="F91" s="94">
        <v>782.78</v>
      </c>
      <c r="G91" s="93">
        <v>78542.39</v>
      </c>
      <c r="H91" s="95">
        <v>44860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52801.91</v>
      </c>
    </row>
    <row r="92" spans="1:14" ht="15.75" thickBot="1">
      <c r="A92" s="3" t="str">
        <f t="shared" si="4"/>
        <v>N994086 24</v>
      </c>
      <c r="B92" s="3" t="s">
        <v>94</v>
      </c>
      <c r="C92" s="154">
        <v>24</v>
      </c>
      <c r="D92" s="156">
        <v>52801.91</v>
      </c>
      <c r="E92" s="90">
        <v>26048.94</v>
      </c>
      <c r="F92" s="91" t="s">
        <v>93</v>
      </c>
      <c r="G92" s="90">
        <v>78850.850000000006</v>
      </c>
      <c r="H92" s="92">
        <v>44881</v>
      </c>
      <c r="I92" s="41">
        <v>44881</v>
      </c>
      <c r="J92" s="30">
        <f t="shared" si="6"/>
        <v>44866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52801.91</v>
      </c>
    </row>
    <row r="93" spans="1:14" ht="15.75" thickBot="1">
      <c r="A93" s="3" t="str">
        <f t="shared" si="4"/>
        <v>N994086 24</v>
      </c>
      <c r="B93" s="3" t="s">
        <v>94</v>
      </c>
      <c r="C93" s="155"/>
      <c r="D93" s="157"/>
      <c r="E93" s="93">
        <v>26048.94</v>
      </c>
      <c r="F93" s="94">
        <v>793.77</v>
      </c>
      <c r="G93" s="93">
        <v>79644.62</v>
      </c>
      <c r="H93" s="95">
        <v>44891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52801.91</v>
      </c>
    </row>
    <row r="94" spans="1:14" ht="15.75" thickBot="1">
      <c r="A94" s="3" t="str">
        <f t="shared" si="4"/>
        <v>N994086 25</v>
      </c>
      <c r="B94" s="3" t="s">
        <v>94</v>
      </c>
      <c r="C94" s="154">
        <v>25</v>
      </c>
      <c r="D94" s="156">
        <v>52801.91</v>
      </c>
      <c r="E94" s="90">
        <v>27069.78</v>
      </c>
      <c r="F94" s="91" t="s">
        <v>93</v>
      </c>
      <c r="G94" s="90">
        <v>79871.69</v>
      </c>
      <c r="H94" s="92">
        <v>44911</v>
      </c>
      <c r="I94" s="41">
        <v>44911</v>
      </c>
      <c r="J94" s="30">
        <f t="shared" si="6"/>
        <v>44896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52801.91</v>
      </c>
    </row>
    <row r="95" spans="1:14" ht="15.75" thickBot="1">
      <c r="A95" s="3" t="str">
        <f t="shared" si="4"/>
        <v>N994086 25</v>
      </c>
      <c r="B95" s="3" t="s">
        <v>94</v>
      </c>
      <c r="C95" s="155"/>
      <c r="D95" s="157"/>
      <c r="E95" s="93">
        <v>27069.78</v>
      </c>
      <c r="F95" s="94">
        <v>804.04</v>
      </c>
      <c r="G95" s="93">
        <v>80675.73</v>
      </c>
      <c r="H95" s="95">
        <v>44921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52801.91</v>
      </c>
    </row>
    <row r="96" spans="1:14" ht="15.75" thickBot="1">
      <c r="A96" s="3" t="str">
        <f t="shared" si="4"/>
        <v>N994086 26</v>
      </c>
      <c r="B96" s="3" t="s">
        <v>94</v>
      </c>
      <c r="C96" s="154">
        <v>26</v>
      </c>
      <c r="D96" s="156">
        <v>52801.91</v>
      </c>
      <c r="E96" s="90">
        <v>28161.02</v>
      </c>
      <c r="F96" s="91" t="s">
        <v>93</v>
      </c>
      <c r="G96" s="90">
        <v>80962.929999999993</v>
      </c>
      <c r="H96" s="92">
        <v>44942</v>
      </c>
      <c r="I96" s="41">
        <v>44942</v>
      </c>
      <c r="J96" s="30">
        <f t="shared" si="6"/>
        <v>44927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52801.91</v>
      </c>
    </row>
    <row r="97" spans="1:14" ht="15.75" thickBot="1">
      <c r="A97" s="3" t="str">
        <f t="shared" si="4"/>
        <v>N994086 26</v>
      </c>
      <c r="B97" s="3" t="s">
        <v>94</v>
      </c>
      <c r="C97" s="155"/>
      <c r="D97" s="157"/>
      <c r="E97" s="93">
        <v>28161.02</v>
      </c>
      <c r="F97" s="94">
        <v>815.03</v>
      </c>
      <c r="G97" s="93">
        <v>81777.960000000006</v>
      </c>
      <c r="H97" s="95">
        <v>44952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52801.91</v>
      </c>
    </row>
    <row r="98" spans="1:14" ht="15.75" thickBot="1">
      <c r="A98" s="3" t="str">
        <f t="shared" si="4"/>
        <v>N994086 27</v>
      </c>
      <c r="B98" s="3" t="s">
        <v>94</v>
      </c>
      <c r="C98" s="154">
        <v>27</v>
      </c>
      <c r="D98" s="156">
        <v>52801.91</v>
      </c>
      <c r="E98" s="93">
        <v>29217.06</v>
      </c>
      <c r="F98" s="94" t="s">
        <v>93</v>
      </c>
      <c r="G98" s="93">
        <v>82018.97</v>
      </c>
      <c r="H98" s="95">
        <v>44973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52801.91</v>
      </c>
    </row>
    <row r="99" spans="1:14" ht="15.75" thickBot="1">
      <c r="A99" s="3" t="str">
        <f t="shared" si="4"/>
        <v>N994086 27</v>
      </c>
      <c r="B99" s="3" t="s">
        <v>94</v>
      </c>
      <c r="C99" s="155"/>
      <c r="D99" s="157"/>
      <c r="E99" s="90">
        <v>29217.06</v>
      </c>
      <c r="F99" s="91">
        <v>825.66</v>
      </c>
      <c r="G99" s="90">
        <v>82844.63</v>
      </c>
      <c r="H99" s="92">
        <v>44983</v>
      </c>
      <c r="I99" s="41">
        <v>44983</v>
      </c>
      <c r="J99" s="30">
        <f t="shared" si="6"/>
        <v>44958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52801.91</v>
      </c>
    </row>
    <row r="100" spans="1:14" ht="15.75" thickBot="1">
      <c r="A100" s="3" t="str">
        <f t="shared" si="4"/>
        <v>N994086 28</v>
      </c>
      <c r="B100" s="3" t="s">
        <v>94</v>
      </c>
      <c r="C100" s="154">
        <v>28</v>
      </c>
      <c r="D100" s="156">
        <v>52801.91</v>
      </c>
      <c r="E100" s="90">
        <v>30167.49</v>
      </c>
      <c r="F100" s="91" t="s">
        <v>93</v>
      </c>
      <c r="G100" s="90">
        <v>82969.399999999994</v>
      </c>
      <c r="H100" s="92">
        <v>45001</v>
      </c>
      <c r="I100" s="41">
        <v>45001</v>
      </c>
      <c r="J100" s="30">
        <f t="shared" si="6"/>
        <v>44986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52801.91</v>
      </c>
    </row>
    <row r="101" spans="1:14" ht="15.75" thickBot="1">
      <c r="A101" s="3" t="str">
        <f t="shared" si="4"/>
        <v>N994086 28</v>
      </c>
      <c r="B101" s="3" t="s">
        <v>94</v>
      </c>
      <c r="C101" s="155"/>
      <c r="D101" s="157"/>
      <c r="E101" s="93">
        <v>30167.49</v>
      </c>
      <c r="F101" s="94">
        <v>835.23</v>
      </c>
      <c r="G101" s="93">
        <v>83804.63</v>
      </c>
      <c r="H101" s="95">
        <v>45011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52801.91</v>
      </c>
    </row>
    <row r="102" spans="1:14" ht="15.75" thickBot="1">
      <c r="A102" s="3" t="str">
        <f t="shared" si="4"/>
        <v>N994086 29</v>
      </c>
      <c r="B102" s="3" t="s">
        <v>94</v>
      </c>
      <c r="C102" s="154">
        <v>29</v>
      </c>
      <c r="D102" s="156">
        <v>52801.91</v>
      </c>
      <c r="E102" s="90">
        <v>31329.13</v>
      </c>
      <c r="F102" s="91" t="s">
        <v>93</v>
      </c>
      <c r="G102" s="90">
        <v>84131.04</v>
      </c>
      <c r="H102" s="92">
        <v>45032</v>
      </c>
      <c r="I102" s="41">
        <v>45032</v>
      </c>
      <c r="J102" s="30">
        <f t="shared" si="6"/>
        <v>45017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52801.91</v>
      </c>
    </row>
    <row r="103" spans="1:14" ht="15.75" thickBot="1">
      <c r="A103" s="3" t="str">
        <f t="shared" si="4"/>
        <v>N994086 29</v>
      </c>
      <c r="B103" s="3" t="s">
        <v>94</v>
      </c>
      <c r="C103" s="155"/>
      <c r="D103" s="157"/>
      <c r="E103" s="93">
        <v>31329.13</v>
      </c>
      <c r="F103" s="94">
        <v>846.92</v>
      </c>
      <c r="G103" s="93">
        <v>84977.96</v>
      </c>
      <c r="H103" s="95">
        <v>45042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52801.91</v>
      </c>
    </row>
    <row r="104" spans="1:14" ht="15.75" thickBot="1">
      <c r="A104" s="3" t="str">
        <f t="shared" si="4"/>
        <v>N994086 30</v>
      </c>
      <c r="B104" s="3" t="s">
        <v>94</v>
      </c>
      <c r="C104" s="150">
        <v>30</v>
      </c>
      <c r="D104" s="152">
        <v>52801.91</v>
      </c>
      <c r="E104" s="93">
        <v>32349.97</v>
      </c>
      <c r="F104" s="94" t="s">
        <v>93</v>
      </c>
      <c r="G104" s="93">
        <v>85151.88</v>
      </c>
      <c r="H104" s="95">
        <v>45062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52801.91</v>
      </c>
    </row>
    <row r="105" spans="1:14" ht="15.75" thickBot="1">
      <c r="A105" s="3" t="str">
        <f t="shared" si="4"/>
        <v>N994086 30</v>
      </c>
      <c r="B105" s="3" t="s">
        <v>94</v>
      </c>
      <c r="C105" s="151"/>
      <c r="D105" s="153"/>
      <c r="E105" s="93">
        <v>32349.97</v>
      </c>
      <c r="F105" s="94">
        <v>857.2</v>
      </c>
      <c r="G105" s="93">
        <v>86009.08</v>
      </c>
      <c r="H105" s="95">
        <v>45072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52801.91</v>
      </c>
    </row>
    <row r="106" spans="1:14" ht="15.75" thickBot="1">
      <c r="A106" s="3" t="str">
        <f t="shared" ref="A106:A169" si="7">B106&amp;" "&amp;IF(C106="",C105,C106)</f>
        <v>N994086 31</v>
      </c>
      <c r="B106" s="3" t="s">
        <v>94</v>
      </c>
      <c r="C106" s="150">
        <v>31</v>
      </c>
      <c r="D106" s="152">
        <v>52801.91</v>
      </c>
      <c r="E106" s="93">
        <v>33441.21</v>
      </c>
      <c r="F106" s="94" t="s">
        <v>93</v>
      </c>
      <c r="G106" s="93">
        <v>86243.12</v>
      </c>
      <c r="H106" s="95">
        <v>45093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52801.91</v>
      </c>
    </row>
    <row r="107" spans="1:14" ht="15.75" thickBot="1">
      <c r="A107" s="3" t="str">
        <f t="shared" si="7"/>
        <v>N994086 31</v>
      </c>
      <c r="B107" s="3" t="s">
        <v>94</v>
      </c>
      <c r="C107" s="151"/>
      <c r="D107" s="153"/>
      <c r="E107" s="93">
        <v>33441.21</v>
      </c>
      <c r="F107" s="94">
        <v>868.18</v>
      </c>
      <c r="G107" s="93">
        <v>87111.3</v>
      </c>
      <c r="H107" s="95">
        <v>45103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52801.91</v>
      </c>
    </row>
    <row r="108" spans="1:14" ht="15.75" thickBot="1">
      <c r="A108" s="3" t="str">
        <f t="shared" si="7"/>
        <v>N994086 32</v>
      </c>
      <c r="B108" s="3" t="s">
        <v>94</v>
      </c>
      <c r="C108" s="150">
        <v>32</v>
      </c>
      <c r="D108" s="152">
        <v>52801.91</v>
      </c>
      <c r="E108" s="93">
        <v>34462.050000000003</v>
      </c>
      <c r="F108" s="94" t="s">
        <v>93</v>
      </c>
      <c r="G108" s="93">
        <v>87263.96</v>
      </c>
      <c r="H108" s="95">
        <v>45123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52801.91</v>
      </c>
    </row>
    <row r="109" spans="1:14" ht="15.75" thickBot="1">
      <c r="A109" s="3" t="str">
        <f t="shared" si="7"/>
        <v>N994086 32</v>
      </c>
      <c r="B109" s="3" t="s">
        <v>94</v>
      </c>
      <c r="C109" s="151"/>
      <c r="D109" s="153"/>
      <c r="E109" s="93">
        <v>34462.050000000003</v>
      </c>
      <c r="F109" s="94">
        <v>878.46</v>
      </c>
      <c r="G109" s="93">
        <v>88142.42</v>
      </c>
      <c r="H109" s="95">
        <v>45133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52801.91</v>
      </c>
    </row>
    <row r="110" spans="1:14" ht="15.75" thickBot="1">
      <c r="A110" s="3" t="str">
        <f t="shared" si="7"/>
        <v>N994086 33</v>
      </c>
      <c r="B110" s="3" t="s">
        <v>94</v>
      </c>
      <c r="C110" s="150">
        <v>33</v>
      </c>
      <c r="D110" s="152">
        <v>52801.91</v>
      </c>
      <c r="E110" s="93">
        <v>35553.29</v>
      </c>
      <c r="F110" s="94" t="s">
        <v>93</v>
      </c>
      <c r="G110" s="93">
        <v>88355.199999999997</v>
      </c>
      <c r="H110" s="95">
        <v>45154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52801.91</v>
      </c>
    </row>
    <row r="111" spans="1:14" ht="15.75" thickBot="1">
      <c r="A111" s="3" t="str">
        <f t="shared" si="7"/>
        <v>N994086 33</v>
      </c>
      <c r="B111" s="3" t="s">
        <v>94</v>
      </c>
      <c r="C111" s="151"/>
      <c r="D111" s="153"/>
      <c r="E111" s="93">
        <v>35553.29</v>
      </c>
      <c r="F111" s="94">
        <v>889.44</v>
      </c>
      <c r="G111" s="93">
        <v>89244.64</v>
      </c>
      <c r="H111" s="95">
        <v>45164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52801.91</v>
      </c>
    </row>
    <row r="112" spans="1:14" ht="15.75" thickBot="1">
      <c r="A112" s="3" t="str">
        <f t="shared" si="7"/>
        <v>N994086 34</v>
      </c>
      <c r="B112" s="3" t="s">
        <v>94</v>
      </c>
      <c r="C112" s="150">
        <v>34</v>
      </c>
      <c r="D112" s="152">
        <v>52801.91</v>
      </c>
      <c r="E112" s="93">
        <v>36609.32</v>
      </c>
      <c r="F112" s="94" t="s">
        <v>93</v>
      </c>
      <c r="G112" s="93">
        <v>89411.23</v>
      </c>
      <c r="H112" s="95">
        <v>45185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52801.91</v>
      </c>
    </row>
    <row r="113" spans="1:14" ht="15.75" thickBot="1">
      <c r="A113" s="3" t="str">
        <f t="shared" si="7"/>
        <v>N994086 34</v>
      </c>
      <c r="B113" s="3" t="s">
        <v>94</v>
      </c>
      <c r="C113" s="151"/>
      <c r="D113" s="153"/>
      <c r="E113" s="93">
        <v>36609.32</v>
      </c>
      <c r="F113" s="94">
        <v>900.07</v>
      </c>
      <c r="G113" s="93">
        <v>90311.3</v>
      </c>
      <c r="H113" s="95">
        <v>45195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52801.91</v>
      </c>
    </row>
    <row r="114" spans="1:14" ht="15.75" thickBot="1">
      <c r="A114" s="3" t="str">
        <f t="shared" si="7"/>
        <v>N994086 35</v>
      </c>
      <c r="B114" s="3" t="s">
        <v>94</v>
      </c>
      <c r="C114" s="150">
        <v>35</v>
      </c>
      <c r="D114" s="152">
        <v>52801.91</v>
      </c>
      <c r="E114" s="93">
        <v>37630.160000000003</v>
      </c>
      <c r="F114" s="94" t="s">
        <v>93</v>
      </c>
      <c r="G114" s="93">
        <v>90432.07</v>
      </c>
      <c r="H114" s="95">
        <v>45215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52801.91</v>
      </c>
    </row>
    <row r="115" spans="1:14" ht="15.75" thickBot="1">
      <c r="A115" s="3" t="str">
        <f t="shared" si="7"/>
        <v>N994086 35</v>
      </c>
      <c r="B115" s="3" t="s">
        <v>94</v>
      </c>
      <c r="C115" s="151"/>
      <c r="D115" s="153"/>
      <c r="E115" s="93">
        <v>37630.160000000003</v>
      </c>
      <c r="F115" s="94">
        <v>910.35</v>
      </c>
      <c r="G115" s="93">
        <v>91342.42</v>
      </c>
      <c r="H115" s="95">
        <v>45225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52801.91</v>
      </c>
    </row>
    <row r="116" spans="1:14" ht="15.75" thickBot="1">
      <c r="A116" s="3" t="str">
        <f t="shared" si="7"/>
        <v>N994086 36</v>
      </c>
      <c r="B116" s="3" t="s">
        <v>94</v>
      </c>
      <c r="C116" s="150">
        <v>36</v>
      </c>
      <c r="D116" s="152">
        <v>52801.91</v>
      </c>
      <c r="E116" s="93">
        <v>38721.4</v>
      </c>
      <c r="F116" s="94" t="s">
        <v>93</v>
      </c>
      <c r="G116" s="93">
        <v>91523.31</v>
      </c>
      <c r="H116" s="95">
        <v>45246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52801.91</v>
      </c>
    </row>
    <row r="117" spans="1:14" ht="15.75" thickBot="1">
      <c r="A117" s="3" t="str">
        <f t="shared" si="7"/>
        <v>N994086 36</v>
      </c>
      <c r="B117" s="3" t="s">
        <v>94</v>
      </c>
      <c r="C117" s="151"/>
      <c r="D117" s="153"/>
      <c r="E117" s="93">
        <v>38721.4</v>
      </c>
      <c r="F117" s="94">
        <v>921.33</v>
      </c>
      <c r="G117" s="93">
        <v>92444.64</v>
      </c>
      <c r="H117" s="95">
        <v>45256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52801.91</v>
      </c>
    </row>
    <row r="118" spans="1:14" ht="15.75" thickBot="1">
      <c r="A118" s="3" t="str">
        <f t="shared" si="7"/>
        <v>N994086 37</v>
      </c>
      <c r="B118" s="3" t="s">
        <v>94</v>
      </c>
      <c r="C118" s="150">
        <v>37</v>
      </c>
      <c r="D118" s="152">
        <v>52801.91</v>
      </c>
      <c r="E118" s="93">
        <v>39742.239999999998</v>
      </c>
      <c r="F118" s="94" t="s">
        <v>93</v>
      </c>
      <c r="G118" s="93">
        <v>92544.15</v>
      </c>
      <c r="H118" s="95">
        <v>45276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52801.91</v>
      </c>
    </row>
    <row r="119" spans="1:14" ht="15.75" thickBot="1">
      <c r="A119" s="3" t="str">
        <f t="shared" si="7"/>
        <v>N994086 37</v>
      </c>
      <c r="B119" s="3" t="s">
        <v>94</v>
      </c>
      <c r="C119" s="151"/>
      <c r="D119" s="153"/>
      <c r="E119" s="93">
        <v>39742.239999999998</v>
      </c>
      <c r="F119" s="94">
        <v>931.61</v>
      </c>
      <c r="G119" s="93">
        <v>93475.76</v>
      </c>
      <c r="H119" s="95">
        <v>45286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52801.91</v>
      </c>
    </row>
    <row r="120" spans="1:14" ht="15.75" thickBot="1">
      <c r="A120" s="3" t="str">
        <f t="shared" si="7"/>
        <v>N994086 38</v>
      </c>
      <c r="B120" s="3" t="s">
        <v>94</v>
      </c>
      <c r="C120" s="150">
        <v>38</v>
      </c>
      <c r="D120" s="152">
        <v>52801.91</v>
      </c>
      <c r="E120" s="93">
        <v>40833.480000000003</v>
      </c>
      <c r="F120" s="94" t="s">
        <v>93</v>
      </c>
      <c r="G120" s="93">
        <v>93635.39</v>
      </c>
      <c r="H120" s="95">
        <v>45307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52801.91</v>
      </c>
    </row>
    <row r="121" spans="1:14" ht="15.75" thickBot="1">
      <c r="A121" s="3" t="str">
        <f t="shared" si="7"/>
        <v>N994086 38</v>
      </c>
      <c r="B121" s="3" t="s">
        <v>94</v>
      </c>
      <c r="C121" s="151"/>
      <c r="D121" s="153"/>
      <c r="E121" s="93">
        <v>40833.480000000003</v>
      </c>
      <c r="F121" s="94">
        <v>942.6</v>
      </c>
      <c r="G121" s="93">
        <v>94577.99</v>
      </c>
      <c r="H121" s="95">
        <v>45317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52801.91</v>
      </c>
    </row>
    <row r="122" spans="1:14" ht="15.75" thickBot="1">
      <c r="A122" s="3" t="str">
        <f t="shared" si="7"/>
        <v>N994086 39</v>
      </c>
      <c r="B122" s="3" t="s">
        <v>94</v>
      </c>
      <c r="C122" s="150">
        <v>39</v>
      </c>
      <c r="D122" s="152">
        <v>52801.91</v>
      </c>
      <c r="E122" s="93">
        <v>41889.519999999997</v>
      </c>
      <c r="F122" s="94" t="s">
        <v>93</v>
      </c>
      <c r="G122" s="93">
        <v>94691.43</v>
      </c>
      <c r="H122" s="95">
        <v>45338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52801.91</v>
      </c>
    </row>
    <row r="123" spans="1:14" ht="15.75" thickBot="1">
      <c r="A123" s="3" t="str">
        <f t="shared" si="7"/>
        <v>N994086 39</v>
      </c>
      <c r="B123" s="3" t="s">
        <v>94</v>
      </c>
      <c r="C123" s="151"/>
      <c r="D123" s="153"/>
      <c r="E123" s="93">
        <v>41889.519999999997</v>
      </c>
      <c r="F123" s="94">
        <v>953.23</v>
      </c>
      <c r="G123" s="93">
        <v>95644.66</v>
      </c>
      <c r="H123" s="95">
        <v>45348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52801.91</v>
      </c>
    </row>
    <row r="124" spans="1:14" ht="15.75" thickBot="1">
      <c r="A124" s="3" t="str">
        <f t="shared" si="7"/>
        <v>N994086 40</v>
      </c>
      <c r="B124" s="3" t="s">
        <v>94</v>
      </c>
      <c r="C124" s="150">
        <v>40</v>
      </c>
      <c r="D124" s="152">
        <v>52801.91</v>
      </c>
      <c r="E124" s="93">
        <v>42875.15</v>
      </c>
      <c r="F124" s="94" t="s">
        <v>93</v>
      </c>
      <c r="G124" s="93">
        <v>95677.06</v>
      </c>
      <c r="H124" s="95">
        <v>45367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52801.91</v>
      </c>
    </row>
    <row r="125" spans="1:14" ht="15.75" thickBot="1">
      <c r="A125" s="3" t="str">
        <f t="shared" si="7"/>
        <v>N994086 40</v>
      </c>
      <c r="B125" s="3" t="s">
        <v>94</v>
      </c>
      <c r="C125" s="151"/>
      <c r="D125" s="153"/>
      <c r="E125" s="93">
        <v>42875.15</v>
      </c>
      <c r="F125" s="94">
        <v>963.15</v>
      </c>
      <c r="G125" s="93">
        <v>96640.21</v>
      </c>
      <c r="H125" s="95">
        <v>45377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52801.91</v>
      </c>
    </row>
    <row r="126" spans="1:14" ht="15.75" thickBot="1">
      <c r="A126" s="3" t="str">
        <f t="shared" si="7"/>
        <v>N994086 41</v>
      </c>
      <c r="B126" s="3" t="s">
        <v>94</v>
      </c>
      <c r="C126" s="150">
        <v>41</v>
      </c>
      <c r="D126" s="152">
        <v>52801.91</v>
      </c>
      <c r="E126" s="93">
        <v>44001.59</v>
      </c>
      <c r="F126" s="94" t="s">
        <v>93</v>
      </c>
      <c r="G126" s="93">
        <v>96803.5</v>
      </c>
      <c r="H126" s="95">
        <v>45398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52801.91</v>
      </c>
    </row>
    <row r="127" spans="1:14" ht="15.75" thickBot="1">
      <c r="A127" s="3" t="str">
        <f t="shared" si="7"/>
        <v>N994086 41</v>
      </c>
      <c r="B127" s="3" t="s">
        <v>94</v>
      </c>
      <c r="C127" s="151"/>
      <c r="D127" s="153"/>
      <c r="E127" s="93">
        <v>44001.59</v>
      </c>
      <c r="F127" s="94">
        <v>974.49</v>
      </c>
      <c r="G127" s="93">
        <v>97777.99</v>
      </c>
      <c r="H127" s="95">
        <v>45408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52801.91</v>
      </c>
    </row>
    <row r="128" spans="1:14" ht="15.75" thickBot="1">
      <c r="A128" s="3" t="str">
        <f t="shared" si="7"/>
        <v>N994086 42</v>
      </c>
      <c r="B128" s="3" t="s">
        <v>94</v>
      </c>
      <c r="C128" s="150">
        <v>42</v>
      </c>
      <c r="D128" s="152">
        <v>52801.91</v>
      </c>
      <c r="E128" s="93">
        <v>45022.43</v>
      </c>
      <c r="F128" s="94" t="s">
        <v>93</v>
      </c>
      <c r="G128" s="93">
        <v>97824.34</v>
      </c>
      <c r="H128" s="95">
        <v>45428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52801.91</v>
      </c>
    </row>
    <row r="129" spans="1:14" ht="15.75" thickBot="1">
      <c r="A129" s="3" t="str">
        <f t="shared" si="7"/>
        <v>N994086 42</v>
      </c>
      <c r="B129" s="3" t="s">
        <v>94</v>
      </c>
      <c r="C129" s="151"/>
      <c r="D129" s="153"/>
      <c r="E129" s="93">
        <v>45022.43</v>
      </c>
      <c r="F129" s="94">
        <v>984.77</v>
      </c>
      <c r="G129" s="93">
        <v>98809.11</v>
      </c>
      <c r="H129" s="95">
        <v>45438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52801.91</v>
      </c>
    </row>
    <row r="130" spans="1:14" ht="15.75" thickBot="1">
      <c r="A130" s="3" t="str">
        <f t="shared" si="7"/>
        <v>N994086 43</v>
      </c>
      <c r="B130" s="3" t="s">
        <v>94</v>
      </c>
      <c r="C130" s="150">
        <v>43</v>
      </c>
      <c r="D130" s="152">
        <v>52801.91</v>
      </c>
      <c r="E130" s="93">
        <v>46113.67</v>
      </c>
      <c r="F130" s="94" t="s">
        <v>93</v>
      </c>
      <c r="G130" s="93">
        <v>98915.58</v>
      </c>
      <c r="H130" s="95">
        <v>45459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52801.91</v>
      </c>
    </row>
    <row r="131" spans="1:14" ht="15.75" thickBot="1">
      <c r="A131" s="3" t="str">
        <f t="shared" si="7"/>
        <v>N994086 43</v>
      </c>
      <c r="B131" s="3" t="s">
        <v>94</v>
      </c>
      <c r="C131" s="151"/>
      <c r="D131" s="153"/>
      <c r="E131" s="93">
        <v>46113.67</v>
      </c>
      <c r="F131" s="94">
        <v>995.75</v>
      </c>
      <c r="G131" s="93">
        <v>99911.33</v>
      </c>
      <c r="H131" s="95">
        <v>45469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52801.91</v>
      </c>
    </row>
    <row r="132" spans="1:14" ht="15.75" thickBot="1">
      <c r="A132" s="3" t="str">
        <f t="shared" si="7"/>
        <v>N994086 44</v>
      </c>
      <c r="B132" s="3" t="s">
        <v>94</v>
      </c>
      <c r="C132" s="150">
        <v>44</v>
      </c>
      <c r="D132" s="152">
        <v>52801.91</v>
      </c>
      <c r="E132" s="93">
        <v>47134.5</v>
      </c>
      <c r="F132" s="94" t="s">
        <v>93</v>
      </c>
      <c r="G132" s="93">
        <v>99936.41</v>
      </c>
      <c r="H132" s="95">
        <v>45489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52801.91</v>
      </c>
    </row>
    <row r="133" spans="1:14" ht="15.75" thickBot="1">
      <c r="A133" s="3" t="str">
        <f t="shared" si="7"/>
        <v>N994086 44</v>
      </c>
      <c r="B133" s="3" t="s">
        <v>94</v>
      </c>
      <c r="C133" s="151"/>
      <c r="D133" s="153"/>
      <c r="E133" s="93">
        <v>47134.5</v>
      </c>
      <c r="F133" s="93">
        <v>1006.03</v>
      </c>
      <c r="G133" s="93">
        <v>100942.44</v>
      </c>
      <c r="H133" s="95">
        <v>45499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52801.91</v>
      </c>
    </row>
    <row r="134" spans="1:14" ht="15.75" thickBot="1">
      <c r="A134" s="3" t="str">
        <f t="shared" si="7"/>
        <v>N994086 45</v>
      </c>
      <c r="B134" s="3" t="s">
        <v>94</v>
      </c>
      <c r="C134" s="150">
        <v>45</v>
      </c>
      <c r="D134" s="152">
        <v>52801.91</v>
      </c>
      <c r="E134" s="93">
        <v>48225.74</v>
      </c>
      <c r="F134" s="94" t="s">
        <v>93</v>
      </c>
      <c r="G134" s="93">
        <v>101027.65</v>
      </c>
      <c r="H134" s="95">
        <v>45520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52801.91</v>
      </c>
    </row>
    <row r="135" spans="1:14" ht="15.75" thickBot="1">
      <c r="A135" s="3" t="str">
        <f t="shared" si="7"/>
        <v>N994086 45</v>
      </c>
      <c r="B135" s="3" t="s">
        <v>94</v>
      </c>
      <c r="C135" s="151"/>
      <c r="D135" s="153"/>
      <c r="E135" s="93">
        <v>48225.74</v>
      </c>
      <c r="F135" s="93">
        <v>1017.01</v>
      </c>
      <c r="G135" s="93">
        <v>102044.66</v>
      </c>
      <c r="H135" s="95">
        <v>45530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52801.91</v>
      </c>
    </row>
    <row r="136" spans="1:14" ht="15.75" thickBot="1">
      <c r="A136" s="3" t="str">
        <f t="shared" si="7"/>
        <v>N994086 46</v>
      </c>
      <c r="B136" s="3" t="s">
        <v>94</v>
      </c>
      <c r="C136" s="150">
        <v>46</v>
      </c>
      <c r="D136" s="152">
        <v>52801.91</v>
      </c>
      <c r="E136" s="93">
        <v>49281.78</v>
      </c>
      <c r="F136" s="94" t="s">
        <v>93</v>
      </c>
      <c r="G136" s="93">
        <v>102083.69</v>
      </c>
      <c r="H136" s="95">
        <v>45551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52801.91</v>
      </c>
    </row>
    <row r="137" spans="1:14" ht="15.75" thickBot="1">
      <c r="A137" s="3" t="str">
        <f t="shared" si="7"/>
        <v>N994086 46</v>
      </c>
      <c r="B137" s="3" t="s">
        <v>94</v>
      </c>
      <c r="C137" s="151"/>
      <c r="D137" s="153"/>
      <c r="E137" s="93">
        <v>49281.78</v>
      </c>
      <c r="F137" s="93">
        <v>1027.6400000000001</v>
      </c>
      <c r="G137" s="93">
        <v>103111.33</v>
      </c>
      <c r="H137" s="95">
        <v>45561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52801.91</v>
      </c>
    </row>
    <row r="138" spans="1:14" ht="15.75" thickBot="1">
      <c r="A138" s="3" t="str">
        <f t="shared" si="7"/>
        <v>N994086 47</v>
      </c>
      <c r="B138" s="3" t="s">
        <v>94</v>
      </c>
      <c r="C138" s="150">
        <v>47</v>
      </c>
      <c r="D138" s="152">
        <v>52801.91</v>
      </c>
      <c r="E138" s="93">
        <v>50302.62</v>
      </c>
      <c r="F138" s="94" t="s">
        <v>93</v>
      </c>
      <c r="G138" s="93">
        <v>103104.53</v>
      </c>
      <c r="H138" s="95">
        <v>45581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52801.91</v>
      </c>
    </row>
    <row r="139" spans="1:14" ht="15.75" thickBot="1">
      <c r="A139" s="3" t="str">
        <f t="shared" si="7"/>
        <v>N994086 47</v>
      </c>
      <c r="B139" s="3" t="s">
        <v>94</v>
      </c>
      <c r="C139" s="151"/>
      <c r="D139" s="153"/>
      <c r="E139" s="93">
        <v>50302.62</v>
      </c>
      <c r="F139" s="93">
        <v>1037.92</v>
      </c>
      <c r="G139" s="93">
        <v>104142.45</v>
      </c>
      <c r="H139" s="95">
        <v>45591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52801.91</v>
      </c>
    </row>
    <row r="140" spans="1:14" ht="15.75" thickBot="1">
      <c r="A140" s="3" t="str">
        <f t="shared" si="7"/>
        <v>N994086 48</v>
      </c>
      <c r="B140" s="3" t="s">
        <v>94</v>
      </c>
      <c r="C140" s="150">
        <v>48</v>
      </c>
      <c r="D140" s="152">
        <v>52801.91</v>
      </c>
      <c r="E140" s="93">
        <v>51393.86</v>
      </c>
      <c r="F140" s="94" t="s">
        <v>93</v>
      </c>
      <c r="G140" s="93">
        <v>104195.77</v>
      </c>
      <c r="H140" s="95">
        <v>45612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52801.91</v>
      </c>
    </row>
    <row r="141" spans="1:14" ht="15.75" thickBot="1">
      <c r="A141" s="3" t="str">
        <f t="shared" si="7"/>
        <v>N994086 48</v>
      </c>
      <c r="B141" s="3" t="s">
        <v>94</v>
      </c>
      <c r="C141" s="151"/>
      <c r="D141" s="153"/>
      <c r="E141" s="93">
        <v>51393.86</v>
      </c>
      <c r="F141" s="93">
        <v>1048.9000000000001</v>
      </c>
      <c r="G141" s="93">
        <v>105244.67</v>
      </c>
      <c r="H141" s="95">
        <v>45622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52801.91</v>
      </c>
    </row>
    <row r="142" spans="1:14" ht="15.75" thickBot="1">
      <c r="A142" s="3" t="str">
        <f t="shared" si="7"/>
        <v>N994086 49</v>
      </c>
      <c r="B142" s="3" t="s">
        <v>94</v>
      </c>
      <c r="C142" s="150">
        <v>49</v>
      </c>
      <c r="D142" s="152">
        <v>52801.91</v>
      </c>
      <c r="E142" s="93">
        <v>52414.7</v>
      </c>
      <c r="F142" s="94" t="s">
        <v>93</v>
      </c>
      <c r="G142" s="93">
        <v>105216.61</v>
      </c>
      <c r="H142" s="95">
        <v>45642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52801.91</v>
      </c>
    </row>
    <row r="143" spans="1:14" ht="15.75" thickBot="1">
      <c r="A143" s="3" t="str">
        <f t="shared" si="7"/>
        <v>N994086 49</v>
      </c>
      <c r="B143" s="3" t="s">
        <v>94</v>
      </c>
      <c r="C143" s="151"/>
      <c r="D143" s="153"/>
      <c r="E143" s="93">
        <v>52414.7</v>
      </c>
      <c r="F143" s="93">
        <v>1059.18</v>
      </c>
      <c r="G143" s="93">
        <v>106275.79</v>
      </c>
      <c r="H143" s="95">
        <v>45652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52801.91</v>
      </c>
    </row>
    <row r="144" spans="1:14" ht="15.75" thickBot="1">
      <c r="A144" s="3" t="str">
        <f t="shared" si="7"/>
        <v>N994086 50</v>
      </c>
      <c r="B144" s="3" t="s">
        <v>94</v>
      </c>
      <c r="C144" s="150">
        <v>50</v>
      </c>
      <c r="D144" s="152">
        <v>52801.91</v>
      </c>
      <c r="E144" s="93">
        <v>53505.94</v>
      </c>
      <c r="F144" s="94" t="s">
        <v>93</v>
      </c>
      <c r="G144" s="93">
        <v>106307.85</v>
      </c>
      <c r="H144" s="95">
        <v>45673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52801.91</v>
      </c>
    </row>
    <row r="145" spans="1:14" ht="15.75" thickBot="1">
      <c r="A145" s="3" t="str">
        <f t="shared" si="7"/>
        <v>N994086 50</v>
      </c>
      <c r="B145" s="3" t="s">
        <v>94</v>
      </c>
      <c r="C145" s="151"/>
      <c r="D145" s="153"/>
      <c r="E145" s="93">
        <v>53505.94</v>
      </c>
      <c r="F145" s="93">
        <v>1070.17</v>
      </c>
      <c r="G145" s="93">
        <v>107378.02</v>
      </c>
      <c r="H145" s="95">
        <v>45683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52801.91</v>
      </c>
    </row>
    <row r="146" spans="1:14" ht="15.75" thickBot="1">
      <c r="A146" s="3" t="str">
        <f t="shared" si="7"/>
        <v>N994086 51</v>
      </c>
      <c r="B146" s="3" t="s">
        <v>94</v>
      </c>
      <c r="C146" s="150">
        <v>51</v>
      </c>
      <c r="D146" s="152">
        <v>52801.91</v>
      </c>
      <c r="E146" s="93">
        <v>54561.97</v>
      </c>
      <c r="F146" s="94" t="s">
        <v>93</v>
      </c>
      <c r="G146" s="93">
        <v>107363.88</v>
      </c>
      <c r="H146" s="95">
        <v>45704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52801.91</v>
      </c>
    </row>
    <row r="147" spans="1:14" ht="15.75" thickBot="1">
      <c r="A147" s="3" t="str">
        <f t="shared" si="7"/>
        <v>N994086 51</v>
      </c>
      <c r="B147" s="3" t="s">
        <v>94</v>
      </c>
      <c r="C147" s="151"/>
      <c r="D147" s="153"/>
      <c r="E147" s="93">
        <v>54561.97</v>
      </c>
      <c r="F147" s="93">
        <v>1080.8</v>
      </c>
      <c r="G147" s="93">
        <v>108444.68</v>
      </c>
      <c r="H147" s="95">
        <v>45714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52801.91</v>
      </c>
    </row>
    <row r="148" spans="1:14" ht="15.75" thickBot="1">
      <c r="A148" s="3" t="str">
        <f t="shared" si="7"/>
        <v>N994086 52</v>
      </c>
      <c r="B148" s="3" t="s">
        <v>94</v>
      </c>
      <c r="C148" s="150">
        <v>52</v>
      </c>
      <c r="D148" s="152">
        <v>52801.91</v>
      </c>
      <c r="E148" s="93">
        <v>55512.41</v>
      </c>
      <c r="F148" s="94" t="s">
        <v>93</v>
      </c>
      <c r="G148" s="93">
        <v>108314.32</v>
      </c>
      <c r="H148" s="95">
        <v>45732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52801.91</v>
      </c>
    </row>
    <row r="149" spans="1:14" ht="15.75" thickBot="1">
      <c r="A149" s="3" t="str">
        <f t="shared" si="7"/>
        <v>N994086 52</v>
      </c>
      <c r="B149" s="3" t="s">
        <v>94</v>
      </c>
      <c r="C149" s="151"/>
      <c r="D149" s="153"/>
      <c r="E149" s="93">
        <v>55512.41</v>
      </c>
      <c r="F149" s="93">
        <v>1090.3599999999999</v>
      </c>
      <c r="G149" s="93">
        <v>109404.68</v>
      </c>
      <c r="H149" s="95">
        <v>45742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52801.91</v>
      </c>
    </row>
    <row r="150" spans="1:14" ht="15.75" thickBot="1">
      <c r="A150" s="3" t="str">
        <f t="shared" si="7"/>
        <v>N994086 53</v>
      </c>
      <c r="B150" s="3" t="s">
        <v>94</v>
      </c>
      <c r="C150" s="150">
        <v>53</v>
      </c>
      <c r="D150" s="152">
        <v>52801.91</v>
      </c>
      <c r="E150" s="93">
        <v>56674.05</v>
      </c>
      <c r="F150" s="94" t="s">
        <v>93</v>
      </c>
      <c r="G150" s="93">
        <v>109475.96</v>
      </c>
      <c r="H150" s="95">
        <v>45763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52801.91</v>
      </c>
    </row>
    <row r="151" spans="1:14" ht="15.75" thickBot="1">
      <c r="A151" s="3" t="str">
        <f t="shared" si="7"/>
        <v>N994086 53</v>
      </c>
      <c r="B151" s="3" t="s">
        <v>94</v>
      </c>
      <c r="C151" s="151"/>
      <c r="D151" s="153"/>
      <c r="E151" s="93">
        <v>56674.05</v>
      </c>
      <c r="F151" s="93">
        <v>1102.06</v>
      </c>
      <c r="G151" s="93">
        <v>110578.02</v>
      </c>
      <c r="H151" s="95">
        <v>45773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52801.91</v>
      </c>
    </row>
    <row r="152" spans="1:14" ht="15.75" thickBot="1">
      <c r="A152" s="3" t="str">
        <f t="shared" si="7"/>
        <v>N994086 54</v>
      </c>
      <c r="B152" s="3" t="s">
        <v>94</v>
      </c>
      <c r="C152" s="150">
        <v>54</v>
      </c>
      <c r="D152" s="152">
        <v>52801.91</v>
      </c>
      <c r="E152" s="93">
        <v>57694.89</v>
      </c>
      <c r="F152" s="94" t="s">
        <v>93</v>
      </c>
      <c r="G152" s="93">
        <v>110496.8</v>
      </c>
      <c r="H152" s="95">
        <v>45793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52801.91</v>
      </c>
    </row>
    <row r="153" spans="1:14" ht="15.75" thickBot="1">
      <c r="A153" s="3" t="str">
        <f t="shared" si="7"/>
        <v>N994086 54</v>
      </c>
      <c r="B153" s="3" t="s">
        <v>94</v>
      </c>
      <c r="C153" s="151"/>
      <c r="D153" s="153"/>
      <c r="E153" s="93">
        <v>57694.89</v>
      </c>
      <c r="F153" s="93">
        <v>1112.33</v>
      </c>
      <c r="G153" s="93">
        <v>111609.13</v>
      </c>
      <c r="H153" s="95">
        <v>45803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52801.91</v>
      </c>
    </row>
    <row r="154" spans="1:14" ht="15.75" thickBot="1">
      <c r="A154" s="3" t="str">
        <f t="shared" si="7"/>
        <v>N994086 55</v>
      </c>
      <c r="B154" s="3" t="s">
        <v>94</v>
      </c>
      <c r="C154" s="150">
        <v>55</v>
      </c>
      <c r="D154" s="152">
        <v>52801.91</v>
      </c>
      <c r="E154" s="93">
        <v>58786.13</v>
      </c>
      <c r="F154" s="94" t="s">
        <v>93</v>
      </c>
      <c r="G154" s="93">
        <v>111588.04</v>
      </c>
      <c r="H154" s="95">
        <v>45824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52801.91</v>
      </c>
    </row>
    <row r="155" spans="1:14" ht="15.75" thickBot="1">
      <c r="A155" s="3" t="str">
        <f t="shared" si="7"/>
        <v>N994086 55</v>
      </c>
      <c r="B155" s="3" t="s">
        <v>94</v>
      </c>
      <c r="C155" s="151"/>
      <c r="D155" s="153"/>
      <c r="E155" s="93">
        <v>58786.13</v>
      </c>
      <c r="F155" s="93">
        <v>1123.32</v>
      </c>
      <c r="G155" s="93">
        <v>112711.36</v>
      </c>
      <c r="H155" s="95">
        <v>45834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52801.91</v>
      </c>
    </row>
    <row r="156" spans="1:14" ht="15.75" thickBot="1">
      <c r="A156" s="3" t="str">
        <f t="shared" si="7"/>
        <v>N994086 56</v>
      </c>
      <c r="B156" s="3" t="s">
        <v>94</v>
      </c>
      <c r="C156" s="150">
        <v>56</v>
      </c>
      <c r="D156" s="152">
        <v>52801.91</v>
      </c>
      <c r="E156" s="93">
        <v>59806.96</v>
      </c>
      <c r="F156" s="94" t="s">
        <v>93</v>
      </c>
      <c r="G156" s="93">
        <v>112608.87</v>
      </c>
      <c r="H156" s="95">
        <v>45854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52801.91</v>
      </c>
    </row>
    <row r="157" spans="1:14" ht="15.75" thickBot="1">
      <c r="A157" s="3" t="str">
        <f t="shared" si="7"/>
        <v>N994086 56</v>
      </c>
      <c r="B157" s="3" t="s">
        <v>94</v>
      </c>
      <c r="C157" s="151"/>
      <c r="D157" s="153"/>
      <c r="E157" s="93">
        <v>59806.96</v>
      </c>
      <c r="F157" s="93">
        <v>1133.5999999999999</v>
      </c>
      <c r="G157" s="93">
        <v>113742.47</v>
      </c>
      <c r="H157" s="95">
        <v>45864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52801.91</v>
      </c>
    </row>
    <row r="158" spans="1:14" ht="15.75" thickBot="1">
      <c r="A158" s="3" t="str">
        <f t="shared" si="7"/>
        <v>N994086 57</v>
      </c>
      <c r="B158" s="3" t="s">
        <v>94</v>
      </c>
      <c r="C158" s="150">
        <v>57</v>
      </c>
      <c r="D158" s="152">
        <v>52801.91</v>
      </c>
      <c r="E158" s="93">
        <v>60898.2</v>
      </c>
      <c r="F158" s="94" t="s">
        <v>93</v>
      </c>
      <c r="G158" s="93">
        <v>113700.11</v>
      </c>
      <c r="H158" s="95">
        <v>45885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52801.91</v>
      </c>
    </row>
    <row r="159" spans="1:14" ht="15.75" thickBot="1">
      <c r="A159" s="3" t="str">
        <f t="shared" si="7"/>
        <v>N994086 57</v>
      </c>
      <c r="B159" s="3" t="s">
        <v>94</v>
      </c>
      <c r="C159" s="151"/>
      <c r="D159" s="153"/>
      <c r="E159" s="93">
        <v>60898.2</v>
      </c>
      <c r="F159" s="93">
        <v>1144.58</v>
      </c>
      <c r="G159" s="93">
        <v>114844.69</v>
      </c>
      <c r="H159" s="95">
        <v>45895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52801.91</v>
      </c>
    </row>
    <row r="160" spans="1:14" ht="15.75" thickBot="1">
      <c r="A160" s="3" t="str">
        <f t="shared" si="7"/>
        <v>N994086 58</v>
      </c>
      <c r="B160" s="3" t="s">
        <v>94</v>
      </c>
      <c r="C160" s="150">
        <v>58</v>
      </c>
      <c r="D160" s="152">
        <v>52801.91</v>
      </c>
      <c r="E160" s="93">
        <v>61954.239999999998</v>
      </c>
      <c r="F160" s="94" t="s">
        <v>93</v>
      </c>
      <c r="G160" s="93">
        <v>114756.15</v>
      </c>
      <c r="H160" s="95">
        <v>45916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52801.91</v>
      </c>
    </row>
    <row r="161" spans="1:14" ht="15.75" thickBot="1">
      <c r="A161" s="3" t="str">
        <f t="shared" si="7"/>
        <v>N994086 58</v>
      </c>
      <c r="B161" s="3" t="s">
        <v>94</v>
      </c>
      <c r="C161" s="151"/>
      <c r="D161" s="153"/>
      <c r="E161" s="93">
        <v>61954.239999999998</v>
      </c>
      <c r="F161" s="93">
        <v>1155.21</v>
      </c>
      <c r="G161" s="93">
        <v>115911.36</v>
      </c>
      <c r="H161" s="95">
        <v>45926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52801.91</v>
      </c>
    </row>
    <row r="162" spans="1:14" ht="15.75" thickBot="1">
      <c r="A162" s="3" t="str">
        <f t="shared" si="7"/>
        <v>N994086 59</v>
      </c>
      <c r="B162" s="3" t="s">
        <v>94</v>
      </c>
      <c r="C162" s="150">
        <v>59</v>
      </c>
      <c r="D162" s="152">
        <v>52801.91</v>
      </c>
      <c r="E162" s="93">
        <v>62975.08</v>
      </c>
      <c r="F162" s="94" t="s">
        <v>93</v>
      </c>
      <c r="G162" s="93">
        <v>115776.99</v>
      </c>
      <c r="H162" s="95">
        <v>45946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52801.91</v>
      </c>
    </row>
    <row r="163" spans="1:14" ht="15.75" thickBot="1">
      <c r="A163" s="3" t="str">
        <f t="shared" si="7"/>
        <v>N994086 59</v>
      </c>
      <c r="B163" s="3" t="s">
        <v>94</v>
      </c>
      <c r="C163" s="151"/>
      <c r="D163" s="153"/>
      <c r="E163" s="93">
        <v>62975.08</v>
      </c>
      <c r="F163" s="93">
        <v>1165.49</v>
      </c>
      <c r="G163" s="93">
        <v>116942.48</v>
      </c>
      <c r="H163" s="95">
        <v>45956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52801.91</v>
      </c>
    </row>
    <row r="164" spans="1:14" ht="15.75" thickBot="1">
      <c r="A164" s="3" t="str">
        <f t="shared" si="7"/>
        <v>N994086 60</v>
      </c>
      <c r="B164" s="3" t="s">
        <v>94</v>
      </c>
      <c r="C164" s="150">
        <v>60</v>
      </c>
      <c r="D164" s="152">
        <v>52801.91</v>
      </c>
      <c r="E164" s="93">
        <v>64066.32</v>
      </c>
      <c r="F164" s="94" t="s">
        <v>93</v>
      </c>
      <c r="G164" s="93">
        <v>116868.23</v>
      </c>
      <c r="H164" s="95">
        <v>45977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52801.91</v>
      </c>
    </row>
    <row r="165" spans="1:14" ht="15.75" thickBot="1">
      <c r="A165" s="3" t="str">
        <f t="shared" si="7"/>
        <v>N994086 60</v>
      </c>
      <c r="B165" s="3" t="s">
        <v>94</v>
      </c>
      <c r="C165" s="151"/>
      <c r="D165" s="153"/>
      <c r="E165" s="93">
        <v>64066.32</v>
      </c>
      <c r="F165" s="93">
        <v>1176.47</v>
      </c>
      <c r="G165" s="93">
        <v>118044.7</v>
      </c>
      <c r="H165" s="95">
        <v>45987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52801.91</v>
      </c>
    </row>
    <row r="166" spans="1:14" ht="15.75" thickBot="1">
      <c r="A166" s="3" t="str">
        <f t="shared" si="7"/>
        <v>N994086 61</v>
      </c>
      <c r="B166" s="3" t="s">
        <v>94</v>
      </c>
      <c r="C166" s="150">
        <v>61</v>
      </c>
      <c r="D166" s="152">
        <v>52801.91</v>
      </c>
      <c r="E166" s="93">
        <v>65087.15</v>
      </c>
      <c r="F166" s="94" t="s">
        <v>93</v>
      </c>
      <c r="G166" s="93">
        <v>117889.06</v>
      </c>
      <c r="H166" s="95">
        <v>46007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52801.91</v>
      </c>
    </row>
    <row r="167" spans="1:14" ht="15.75" thickBot="1">
      <c r="A167" s="3" t="str">
        <f t="shared" si="7"/>
        <v>N994086 61</v>
      </c>
      <c r="B167" s="3" t="s">
        <v>94</v>
      </c>
      <c r="C167" s="151"/>
      <c r="D167" s="153"/>
      <c r="E167" s="93">
        <v>65087.15</v>
      </c>
      <c r="F167" s="93">
        <v>1186.75</v>
      </c>
      <c r="G167" s="93">
        <v>119075.81</v>
      </c>
      <c r="H167" s="95">
        <v>46017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52801.91</v>
      </c>
    </row>
    <row r="168" spans="1:14" ht="15.75" thickBot="1">
      <c r="A168" s="3" t="str">
        <f t="shared" si="7"/>
        <v>N994086 62</v>
      </c>
      <c r="B168" s="3" t="s">
        <v>94</v>
      </c>
      <c r="C168" s="150">
        <v>62</v>
      </c>
      <c r="D168" s="152">
        <v>52801.91</v>
      </c>
      <c r="E168" s="93">
        <v>66178.39</v>
      </c>
      <c r="F168" s="94" t="s">
        <v>93</v>
      </c>
      <c r="G168" s="93">
        <v>118980.3</v>
      </c>
      <c r="H168" s="95">
        <v>46038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52801.91</v>
      </c>
    </row>
    <row r="169" spans="1:14" ht="15.75" thickBot="1">
      <c r="A169" s="3" t="str">
        <f t="shared" si="7"/>
        <v>N994086 62</v>
      </c>
      <c r="B169" s="3" t="s">
        <v>94</v>
      </c>
      <c r="C169" s="151"/>
      <c r="D169" s="153"/>
      <c r="E169" s="93">
        <v>66178.39</v>
      </c>
      <c r="F169" s="93">
        <v>1197.74</v>
      </c>
      <c r="G169" s="93">
        <v>120178.04</v>
      </c>
      <c r="H169" s="95">
        <v>46048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52801.91</v>
      </c>
    </row>
    <row r="170" spans="1:14" ht="15.75" thickBot="1">
      <c r="A170" s="3" t="str">
        <f t="shared" ref="A170:A233" si="10">B170&amp;" "&amp;IF(C170="",C169,C170)</f>
        <v>N994086 63</v>
      </c>
      <c r="B170" s="3" t="s">
        <v>94</v>
      </c>
      <c r="C170" s="150">
        <v>63</v>
      </c>
      <c r="D170" s="152">
        <v>52801.91</v>
      </c>
      <c r="E170" s="93">
        <v>67234.429999999993</v>
      </c>
      <c r="F170" s="94" t="s">
        <v>93</v>
      </c>
      <c r="G170" s="93">
        <v>120036.34</v>
      </c>
      <c r="H170" s="95">
        <v>46069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52801.91</v>
      </c>
    </row>
    <row r="171" spans="1:14" ht="15.75" thickBot="1">
      <c r="A171" s="3" t="str">
        <f t="shared" si="10"/>
        <v>N994086 63</v>
      </c>
      <c r="B171" s="3" t="s">
        <v>94</v>
      </c>
      <c r="C171" s="151"/>
      <c r="D171" s="153"/>
      <c r="E171" s="93">
        <v>67234.429999999993</v>
      </c>
      <c r="F171" s="93">
        <v>1208.3699999999999</v>
      </c>
      <c r="G171" s="93">
        <v>121244.71</v>
      </c>
      <c r="H171" s="95">
        <v>46079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52801.91</v>
      </c>
    </row>
    <row r="172" spans="1:14" ht="15.75" thickBot="1">
      <c r="A172" s="3" t="str">
        <f t="shared" si="10"/>
        <v>N994086 64</v>
      </c>
      <c r="B172" s="3" t="s">
        <v>94</v>
      </c>
      <c r="C172" s="150">
        <v>64</v>
      </c>
      <c r="D172" s="152">
        <v>52801.91</v>
      </c>
      <c r="E172" s="93">
        <v>68184.87</v>
      </c>
      <c r="F172" s="94" t="s">
        <v>93</v>
      </c>
      <c r="G172" s="93">
        <v>120986.78</v>
      </c>
      <c r="H172" s="95">
        <v>46097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52801.91</v>
      </c>
    </row>
    <row r="173" spans="1:14" ht="15.75" thickBot="1">
      <c r="A173" s="3" t="str">
        <f t="shared" si="10"/>
        <v>N994086 64</v>
      </c>
      <c r="B173" s="3" t="s">
        <v>94</v>
      </c>
      <c r="C173" s="151"/>
      <c r="D173" s="153"/>
      <c r="E173" s="93">
        <v>68184.87</v>
      </c>
      <c r="F173" s="93">
        <v>1217.93</v>
      </c>
      <c r="G173" s="93">
        <v>122204.71</v>
      </c>
      <c r="H173" s="95">
        <v>46107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52801.91</v>
      </c>
    </row>
    <row r="174" spans="1:14" ht="15.75" thickBot="1">
      <c r="A174" s="3" t="str">
        <f t="shared" si="10"/>
        <v>N994086 65</v>
      </c>
      <c r="B174" s="3" t="s">
        <v>94</v>
      </c>
      <c r="C174" s="150">
        <v>65</v>
      </c>
      <c r="D174" s="152">
        <v>52801.91</v>
      </c>
      <c r="E174" s="93">
        <v>69346.509999999995</v>
      </c>
      <c r="F174" s="94" t="s">
        <v>93</v>
      </c>
      <c r="G174" s="93">
        <v>122148.42</v>
      </c>
      <c r="H174" s="95">
        <v>46128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52801.91</v>
      </c>
    </row>
    <row r="175" spans="1:14" ht="15.75" thickBot="1">
      <c r="A175" s="3" t="str">
        <f t="shared" si="10"/>
        <v>N994086 65</v>
      </c>
      <c r="B175" s="3" t="s">
        <v>94</v>
      </c>
      <c r="C175" s="151"/>
      <c r="D175" s="153"/>
      <c r="E175" s="93">
        <v>69346.509999999995</v>
      </c>
      <c r="F175" s="93">
        <v>1229.6300000000001</v>
      </c>
      <c r="G175" s="93">
        <v>123378.05</v>
      </c>
      <c r="H175" s="95">
        <v>46138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52801.91</v>
      </c>
    </row>
    <row r="176" spans="1:14" ht="15.75" thickBot="1">
      <c r="A176" s="3" t="str">
        <f t="shared" si="10"/>
        <v>N994086 66</v>
      </c>
      <c r="B176" s="3" t="s">
        <v>94</v>
      </c>
      <c r="C176" s="150">
        <v>66</v>
      </c>
      <c r="D176" s="152">
        <v>52801.91</v>
      </c>
      <c r="E176" s="93">
        <v>70367.350000000006</v>
      </c>
      <c r="F176" s="94" t="s">
        <v>93</v>
      </c>
      <c r="G176" s="93">
        <v>123169.26</v>
      </c>
      <c r="H176" s="95">
        <v>46158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52801.91</v>
      </c>
    </row>
    <row r="177" spans="1:14" ht="15.75" thickBot="1">
      <c r="A177" s="3" t="str">
        <f t="shared" si="10"/>
        <v>N994086 66</v>
      </c>
      <c r="B177" s="3" t="s">
        <v>94</v>
      </c>
      <c r="C177" s="151"/>
      <c r="D177" s="153"/>
      <c r="E177" s="93">
        <v>70367.350000000006</v>
      </c>
      <c r="F177" s="93">
        <v>1239.9000000000001</v>
      </c>
      <c r="G177" s="93">
        <v>124409.16</v>
      </c>
      <c r="H177" s="95">
        <v>46168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52801.91</v>
      </c>
    </row>
    <row r="178" spans="1:14" ht="15.75" thickBot="1">
      <c r="A178" s="3" t="str">
        <f t="shared" si="10"/>
        <v>N994086 67</v>
      </c>
      <c r="B178" s="3" t="s">
        <v>94</v>
      </c>
      <c r="C178" s="150">
        <v>67</v>
      </c>
      <c r="D178" s="152">
        <v>52801.91</v>
      </c>
      <c r="E178" s="93">
        <v>71458.58</v>
      </c>
      <c r="F178" s="94" t="s">
        <v>93</v>
      </c>
      <c r="G178" s="93">
        <v>124260.49</v>
      </c>
      <c r="H178" s="95">
        <v>46189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52801.91</v>
      </c>
    </row>
    <row r="179" spans="1:14" ht="15.75" thickBot="1">
      <c r="A179" s="3" t="str">
        <f t="shared" si="10"/>
        <v>N994086 67</v>
      </c>
      <c r="B179" s="3" t="s">
        <v>94</v>
      </c>
      <c r="C179" s="151"/>
      <c r="D179" s="153"/>
      <c r="E179" s="93">
        <v>71458.58</v>
      </c>
      <c r="F179" s="93">
        <v>1250.8900000000001</v>
      </c>
      <c r="G179" s="93">
        <v>125511.38</v>
      </c>
      <c r="H179" s="95">
        <v>46199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52801.91</v>
      </c>
    </row>
    <row r="180" spans="1:14" ht="15.75" thickBot="1">
      <c r="A180" s="3" t="str">
        <f t="shared" si="10"/>
        <v>N994086 68</v>
      </c>
      <c r="B180" s="3" t="s">
        <v>94</v>
      </c>
      <c r="C180" s="150">
        <v>68</v>
      </c>
      <c r="D180" s="152">
        <v>52801.91</v>
      </c>
      <c r="E180" s="93">
        <v>72479.42</v>
      </c>
      <c r="F180" s="94" t="s">
        <v>93</v>
      </c>
      <c r="G180" s="93">
        <v>125281.33</v>
      </c>
      <c r="H180" s="95">
        <v>46219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52801.91</v>
      </c>
    </row>
    <row r="181" spans="1:14" ht="15.75" thickBot="1">
      <c r="A181" s="3" t="str">
        <f t="shared" si="10"/>
        <v>N994086 68</v>
      </c>
      <c r="B181" s="3" t="s">
        <v>94</v>
      </c>
      <c r="C181" s="151"/>
      <c r="D181" s="153"/>
      <c r="E181" s="93">
        <v>72479.42</v>
      </c>
      <c r="F181" s="93">
        <v>1261.17</v>
      </c>
      <c r="G181" s="93">
        <v>126542.5</v>
      </c>
      <c r="H181" s="95">
        <v>46229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52801.91</v>
      </c>
    </row>
    <row r="182" spans="1:14" ht="15.75" thickBot="1">
      <c r="A182" s="3" t="str">
        <f t="shared" si="10"/>
        <v>N994086 69</v>
      </c>
      <c r="B182" s="3" t="s">
        <v>94</v>
      </c>
      <c r="C182" s="150">
        <v>69</v>
      </c>
      <c r="D182" s="152">
        <v>52801.91</v>
      </c>
      <c r="E182" s="93">
        <v>73570.66</v>
      </c>
      <c r="F182" s="94" t="s">
        <v>93</v>
      </c>
      <c r="G182" s="93">
        <v>126372.57</v>
      </c>
      <c r="H182" s="95">
        <v>46250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52801.91</v>
      </c>
    </row>
    <row r="183" spans="1:14" ht="15.75" thickBot="1">
      <c r="A183" s="3" t="str">
        <f t="shared" si="10"/>
        <v>N994086 69</v>
      </c>
      <c r="B183" s="3" t="s">
        <v>94</v>
      </c>
      <c r="C183" s="151"/>
      <c r="D183" s="153"/>
      <c r="E183" s="93">
        <v>73570.66</v>
      </c>
      <c r="F183" s="93">
        <v>1272.1500000000001</v>
      </c>
      <c r="G183" s="93">
        <v>127644.72</v>
      </c>
      <c r="H183" s="95">
        <v>46260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52801.91</v>
      </c>
    </row>
    <row r="184" spans="1:14" ht="15.75" thickBot="1">
      <c r="A184" s="3" t="str">
        <f t="shared" si="10"/>
        <v>N994086 70</v>
      </c>
      <c r="B184" s="3" t="s">
        <v>94</v>
      </c>
      <c r="C184" s="150">
        <v>70</v>
      </c>
      <c r="D184" s="152">
        <v>52801.91</v>
      </c>
      <c r="E184" s="93">
        <v>74626.7</v>
      </c>
      <c r="F184" s="94" t="s">
        <v>93</v>
      </c>
      <c r="G184" s="93">
        <v>127428.61</v>
      </c>
      <c r="H184" s="95">
        <v>46281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52801.91</v>
      </c>
    </row>
    <row r="185" spans="1:14" ht="15.75" thickBot="1">
      <c r="A185" s="3" t="str">
        <f t="shared" si="10"/>
        <v>N994086 70</v>
      </c>
      <c r="B185" s="3" t="s">
        <v>94</v>
      </c>
      <c r="C185" s="151"/>
      <c r="D185" s="153"/>
      <c r="E185" s="93">
        <v>74626.7</v>
      </c>
      <c r="F185" s="93">
        <v>1282.78</v>
      </c>
      <c r="G185" s="93">
        <v>128711.39</v>
      </c>
      <c r="H185" s="95">
        <v>46291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52801.91</v>
      </c>
    </row>
    <row r="186" spans="1:14" ht="15.75" thickBot="1">
      <c r="A186" s="3" t="str">
        <f t="shared" si="10"/>
        <v>N994086 71</v>
      </c>
      <c r="B186" s="3" t="s">
        <v>94</v>
      </c>
      <c r="C186" s="150">
        <v>71</v>
      </c>
      <c r="D186" s="152">
        <v>52801.91</v>
      </c>
      <c r="E186" s="93">
        <v>75647.539999999994</v>
      </c>
      <c r="F186" s="94" t="s">
        <v>93</v>
      </c>
      <c r="G186" s="93">
        <v>128449.45</v>
      </c>
      <c r="H186" s="95">
        <v>46311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52801.91</v>
      </c>
    </row>
    <row r="187" spans="1:14" ht="15.75" thickBot="1">
      <c r="A187" s="3" t="str">
        <f t="shared" si="10"/>
        <v>N994086 71</v>
      </c>
      <c r="B187" s="3" t="s">
        <v>94</v>
      </c>
      <c r="C187" s="151"/>
      <c r="D187" s="153"/>
      <c r="E187" s="93">
        <v>75647.539999999994</v>
      </c>
      <c r="F187" s="93">
        <v>1293.06</v>
      </c>
      <c r="G187" s="93">
        <v>129742.51</v>
      </c>
      <c r="H187" s="95">
        <v>46321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52801.91</v>
      </c>
    </row>
    <row r="188" spans="1:14" ht="15.75" thickBot="1">
      <c r="A188" s="3" t="str">
        <f t="shared" si="10"/>
        <v>N994086 72</v>
      </c>
      <c r="B188" s="3" t="s">
        <v>94</v>
      </c>
      <c r="C188" s="150">
        <v>72</v>
      </c>
      <c r="D188" s="152">
        <v>52801.91</v>
      </c>
      <c r="E188" s="93">
        <v>76738.78</v>
      </c>
      <c r="F188" s="94" t="s">
        <v>93</v>
      </c>
      <c r="G188" s="93">
        <v>129540.69</v>
      </c>
      <c r="H188" s="95">
        <v>46342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52801.91</v>
      </c>
    </row>
    <row r="189" spans="1:14" ht="15.75" thickBot="1">
      <c r="A189" s="3" t="str">
        <f t="shared" si="10"/>
        <v>N994086 72</v>
      </c>
      <c r="B189" s="3" t="s">
        <v>94</v>
      </c>
      <c r="C189" s="151"/>
      <c r="D189" s="153"/>
      <c r="E189" s="93">
        <v>76738.78</v>
      </c>
      <c r="F189" s="93">
        <v>1304.04</v>
      </c>
      <c r="G189" s="93">
        <v>130844.73</v>
      </c>
      <c r="H189" s="95">
        <v>46352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52801.91</v>
      </c>
    </row>
    <row r="190" spans="1:14" ht="15.75" thickBot="1">
      <c r="A190" s="3" t="str">
        <f t="shared" si="10"/>
        <v>N994086 73</v>
      </c>
      <c r="B190" s="3" t="s">
        <v>94</v>
      </c>
      <c r="C190" s="150">
        <v>73</v>
      </c>
      <c r="D190" s="152">
        <v>52801.91</v>
      </c>
      <c r="E190" s="93">
        <v>77759.61</v>
      </c>
      <c r="F190" s="94" t="s">
        <v>93</v>
      </c>
      <c r="G190" s="93">
        <v>130561.52</v>
      </c>
      <c r="H190" s="95">
        <v>46372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52801.91</v>
      </c>
    </row>
    <row r="191" spans="1:14" ht="15.75" thickBot="1">
      <c r="A191" s="3" t="str">
        <f t="shared" si="10"/>
        <v>N994086 73</v>
      </c>
      <c r="B191" s="3" t="s">
        <v>94</v>
      </c>
      <c r="C191" s="151"/>
      <c r="D191" s="153"/>
      <c r="E191" s="93">
        <v>77759.61</v>
      </c>
      <c r="F191" s="93">
        <v>1314.32</v>
      </c>
      <c r="G191" s="93">
        <v>131875.84</v>
      </c>
      <c r="H191" s="95">
        <v>46382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52801.91</v>
      </c>
    </row>
    <row r="192" spans="1:14" ht="15.75" thickBot="1">
      <c r="A192" s="3" t="str">
        <f t="shared" si="10"/>
        <v>N994086 74</v>
      </c>
      <c r="B192" s="3" t="s">
        <v>94</v>
      </c>
      <c r="C192" s="150">
        <v>74</v>
      </c>
      <c r="D192" s="152">
        <v>52801.91</v>
      </c>
      <c r="E192" s="93">
        <v>78850.850000000006</v>
      </c>
      <c r="F192" s="94" t="s">
        <v>93</v>
      </c>
      <c r="G192" s="93">
        <v>131652.76</v>
      </c>
      <c r="H192" s="95">
        <v>46403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52801.91</v>
      </c>
    </row>
    <row r="193" spans="1:14" ht="15.75" thickBot="1">
      <c r="A193" s="3" t="str">
        <f t="shared" si="10"/>
        <v>N994086 74</v>
      </c>
      <c r="B193" s="3" t="s">
        <v>94</v>
      </c>
      <c r="C193" s="151"/>
      <c r="D193" s="153"/>
      <c r="E193" s="93">
        <v>78850.850000000006</v>
      </c>
      <c r="F193" s="93">
        <v>1325.3</v>
      </c>
      <c r="G193" s="93">
        <v>132978.06</v>
      </c>
      <c r="H193" s="95">
        <v>46413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52801.91</v>
      </c>
    </row>
    <row r="194" spans="1:14" ht="15.75" thickBot="1">
      <c r="A194" s="3" t="str">
        <f t="shared" si="10"/>
        <v>N994086 75</v>
      </c>
      <c r="B194" s="3" t="s">
        <v>94</v>
      </c>
      <c r="C194" s="150">
        <v>75</v>
      </c>
      <c r="D194" s="152">
        <v>52801.91</v>
      </c>
      <c r="E194" s="93">
        <v>79906.89</v>
      </c>
      <c r="F194" s="94" t="s">
        <v>93</v>
      </c>
      <c r="G194" s="93">
        <v>132708.79999999999</v>
      </c>
      <c r="H194" s="95">
        <v>46434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52801.91</v>
      </c>
    </row>
    <row r="195" spans="1:14" ht="15.75" thickBot="1">
      <c r="A195" s="3" t="str">
        <f t="shared" si="10"/>
        <v>N994086 75</v>
      </c>
      <c r="B195" s="3" t="s">
        <v>94</v>
      </c>
      <c r="C195" s="151"/>
      <c r="D195" s="153"/>
      <c r="E195" s="93">
        <v>79906.89</v>
      </c>
      <c r="F195" s="93">
        <v>1335.94</v>
      </c>
      <c r="G195" s="93">
        <v>134044.74</v>
      </c>
      <c r="H195" s="95">
        <v>46444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52801.91</v>
      </c>
    </row>
    <row r="196" spans="1:14" ht="15.75" thickBot="1">
      <c r="A196" s="3" t="str">
        <f t="shared" si="10"/>
        <v>N994086 76</v>
      </c>
      <c r="B196" s="3" t="s">
        <v>94</v>
      </c>
      <c r="C196" s="150">
        <v>76</v>
      </c>
      <c r="D196" s="152">
        <v>52801.91</v>
      </c>
      <c r="E196" s="93">
        <v>80857.320000000007</v>
      </c>
      <c r="F196" s="94" t="s">
        <v>93</v>
      </c>
      <c r="G196" s="93">
        <v>133659.23000000001</v>
      </c>
      <c r="H196" s="95">
        <v>46462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52801.91</v>
      </c>
    </row>
    <row r="197" spans="1:14" ht="15.75" thickBot="1">
      <c r="A197" s="3" t="str">
        <f t="shared" si="10"/>
        <v>N994086 76</v>
      </c>
      <c r="B197" s="3" t="s">
        <v>94</v>
      </c>
      <c r="C197" s="151"/>
      <c r="D197" s="153"/>
      <c r="E197" s="93">
        <v>80857.320000000007</v>
      </c>
      <c r="F197" s="93">
        <v>1345.5</v>
      </c>
      <c r="G197" s="93">
        <v>135004.73000000001</v>
      </c>
      <c r="H197" s="95">
        <v>46472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52801.91</v>
      </c>
    </row>
    <row r="198" spans="1:14" ht="15.75" thickBot="1">
      <c r="A198" s="3" t="str">
        <f t="shared" si="10"/>
        <v>N994086 77</v>
      </c>
      <c r="B198" s="3" t="s">
        <v>94</v>
      </c>
      <c r="C198" s="150">
        <v>77</v>
      </c>
      <c r="D198" s="152">
        <v>52801.91</v>
      </c>
      <c r="E198" s="93">
        <v>82018.97</v>
      </c>
      <c r="F198" s="94" t="s">
        <v>93</v>
      </c>
      <c r="G198" s="93">
        <v>134820.88</v>
      </c>
      <c r="H198" s="95">
        <v>46493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52801.91</v>
      </c>
    </row>
    <row r="199" spans="1:14" ht="15.75" thickBot="1">
      <c r="A199" s="3" t="str">
        <f t="shared" si="10"/>
        <v>N994086 77</v>
      </c>
      <c r="B199" s="3" t="s">
        <v>94</v>
      </c>
      <c r="C199" s="151"/>
      <c r="D199" s="153"/>
      <c r="E199" s="93">
        <v>82018.97</v>
      </c>
      <c r="F199" s="93">
        <v>1357.2</v>
      </c>
      <c r="G199" s="93">
        <v>136178.07999999999</v>
      </c>
      <c r="H199" s="95">
        <v>46503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52801.91</v>
      </c>
    </row>
    <row r="200" spans="1:14" ht="15.75" thickBot="1">
      <c r="A200" s="3" t="str">
        <f t="shared" si="10"/>
        <v>N994086 78</v>
      </c>
      <c r="B200" s="3" t="s">
        <v>94</v>
      </c>
      <c r="C200" s="150">
        <v>78</v>
      </c>
      <c r="D200" s="152">
        <v>52801.91</v>
      </c>
      <c r="E200" s="93">
        <v>83039.8</v>
      </c>
      <c r="F200" s="94" t="s">
        <v>93</v>
      </c>
      <c r="G200" s="93">
        <v>135841.71</v>
      </c>
      <c r="H200" s="95">
        <v>46523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52801.91</v>
      </c>
    </row>
    <row r="201" spans="1:14" ht="15.75" thickBot="1">
      <c r="A201" s="3" t="str">
        <f t="shared" si="10"/>
        <v>N994086 78</v>
      </c>
      <c r="B201" s="3" t="s">
        <v>94</v>
      </c>
      <c r="C201" s="151"/>
      <c r="D201" s="153"/>
      <c r="E201" s="93">
        <v>83039.8</v>
      </c>
      <c r="F201" s="93">
        <v>1367.47</v>
      </c>
      <c r="G201" s="93">
        <v>137209.18</v>
      </c>
      <c r="H201" s="95">
        <v>46533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52801.91</v>
      </c>
    </row>
    <row r="202" spans="1:14" ht="15.75" thickBot="1">
      <c r="A202" s="3" t="str">
        <f t="shared" si="10"/>
        <v>N994086 79</v>
      </c>
      <c r="B202" s="3" t="s">
        <v>94</v>
      </c>
      <c r="C202" s="150">
        <v>79</v>
      </c>
      <c r="D202" s="152">
        <v>52801.91</v>
      </c>
      <c r="E202" s="93">
        <v>84131.04</v>
      </c>
      <c r="F202" s="94" t="s">
        <v>93</v>
      </c>
      <c r="G202" s="93">
        <v>136932.95000000001</v>
      </c>
      <c r="H202" s="95">
        <v>46554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52801.91</v>
      </c>
    </row>
    <row r="203" spans="1:14" ht="15.75" thickBot="1">
      <c r="A203" s="3" t="str">
        <f t="shared" si="10"/>
        <v>N994086 79</v>
      </c>
      <c r="B203" s="3" t="s">
        <v>94</v>
      </c>
      <c r="C203" s="151"/>
      <c r="D203" s="153"/>
      <c r="E203" s="93">
        <v>84131.04</v>
      </c>
      <c r="F203" s="93">
        <v>1378.46</v>
      </c>
      <c r="G203" s="93">
        <v>138311.41</v>
      </c>
      <c r="H203" s="95">
        <v>46564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52801.91</v>
      </c>
    </row>
    <row r="204" spans="1:14" ht="15.75" thickBot="1">
      <c r="A204" s="3" t="str">
        <f t="shared" si="10"/>
        <v>N994086 80</v>
      </c>
      <c r="B204" s="3" t="s">
        <v>94</v>
      </c>
      <c r="C204" s="150">
        <v>80</v>
      </c>
      <c r="D204" s="152">
        <v>52801.91</v>
      </c>
      <c r="E204" s="93">
        <v>85151.88</v>
      </c>
      <c r="F204" s="94" t="s">
        <v>93</v>
      </c>
      <c r="G204" s="93">
        <v>137953.79</v>
      </c>
      <c r="H204" s="95">
        <v>46584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52801.91</v>
      </c>
    </row>
    <row r="205" spans="1:14" ht="15.75" thickBot="1">
      <c r="A205" s="3" t="str">
        <f t="shared" si="10"/>
        <v>N994086 80</v>
      </c>
      <c r="B205" s="3" t="s">
        <v>94</v>
      </c>
      <c r="C205" s="151"/>
      <c r="D205" s="153"/>
      <c r="E205" s="93">
        <v>85151.88</v>
      </c>
      <c r="F205" s="93">
        <v>1388.73</v>
      </c>
      <c r="G205" s="93">
        <v>139342.51999999999</v>
      </c>
      <c r="H205" s="95">
        <v>46594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52801.91</v>
      </c>
    </row>
    <row r="206" spans="1:14" ht="15.75" thickBot="1">
      <c r="A206" s="3" t="str">
        <f t="shared" si="10"/>
        <v>N994086 81</v>
      </c>
      <c r="B206" s="3" t="s">
        <v>94</v>
      </c>
      <c r="C206" s="150">
        <v>81</v>
      </c>
      <c r="D206" s="152">
        <v>52801.91</v>
      </c>
      <c r="E206" s="93">
        <v>86243.12</v>
      </c>
      <c r="F206" s="94" t="s">
        <v>93</v>
      </c>
      <c r="G206" s="93">
        <v>139045.03</v>
      </c>
      <c r="H206" s="95">
        <v>46615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52801.91</v>
      </c>
    </row>
    <row r="207" spans="1:14" ht="15.75" thickBot="1">
      <c r="A207" s="3" t="str">
        <f t="shared" si="10"/>
        <v>N994086 81</v>
      </c>
      <c r="B207" s="3" t="s">
        <v>94</v>
      </c>
      <c r="C207" s="151"/>
      <c r="D207" s="153"/>
      <c r="E207" s="93">
        <v>86243.12</v>
      </c>
      <c r="F207" s="93">
        <v>1399.72</v>
      </c>
      <c r="G207" s="93">
        <v>140444.75</v>
      </c>
      <c r="H207" s="95">
        <v>46625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52801.91</v>
      </c>
    </row>
    <row r="208" spans="1:14" ht="15.75" thickBot="1">
      <c r="A208" s="3" t="str">
        <f t="shared" si="10"/>
        <v>N994086 82</v>
      </c>
      <c r="B208" s="3" t="s">
        <v>94</v>
      </c>
      <c r="C208" s="150">
        <v>82</v>
      </c>
      <c r="D208" s="152">
        <v>52801.91</v>
      </c>
      <c r="E208" s="93">
        <v>87299.16</v>
      </c>
      <c r="F208" s="94" t="s">
        <v>93</v>
      </c>
      <c r="G208" s="93">
        <v>140101.07</v>
      </c>
      <c r="H208" s="95">
        <v>46646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52801.91</v>
      </c>
    </row>
    <row r="209" spans="1:14" ht="15.75" thickBot="1">
      <c r="A209" s="3" t="str">
        <f t="shared" si="10"/>
        <v>N994086 82</v>
      </c>
      <c r="B209" s="3" t="s">
        <v>94</v>
      </c>
      <c r="C209" s="151"/>
      <c r="D209" s="153"/>
      <c r="E209" s="93">
        <v>87299.16</v>
      </c>
      <c r="F209" s="93">
        <v>1410.35</v>
      </c>
      <c r="G209" s="93">
        <v>141511.42000000001</v>
      </c>
      <c r="H209" s="95">
        <v>46656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52801.91</v>
      </c>
    </row>
    <row r="210" spans="1:14" ht="15.75" thickBot="1">
      <c r="A210" s="3" t="str">
        <f t="shared" si="10"/>
        <v>N994086 83</v>
      </c>
      <c r="B210" s="3" t="s">
        <v>94</v>
      </c>
      <c r="C210" s="150">
        <v>83</v>
      </c>
      <c r="D210" s="152">
        <v>52801.91</v>
      </c>
      <c r="E210" s="93">
        <v>88319.99</v>
      </c>
      <c r="F210" s="94" t="s">
        <v>93</v>
      </c>
      <c r="G210" s="93">
        <v>141121.9</v>
      </c>
      <c r="H210" s="95">
        <v>46676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52801.91</v>
      </c>
    </row>
    <row r="211" spans="1:14" ht="15.75" thickBot="1">
      <c r="A211" s="3" t="str">
        <f t="shared" si="10"/>
        <v>N994086 83</v>
      </c>
      <c r="B211" s="3" t="s">
        <v>94</v>
      </c>
      <c r="C211" s="151"/>
      <c r="D211" s="153"/>
      <c r="E211" s="93">
        <v>88319.99</v>
      </c>
      <c r="F211" s="93">
        <v>1420.63</v>
      </c>
      <c r="G211" s="93">
        <v>142542.53</v>
      </c>
      <c r="H211" s="95">
        <v>46686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52801.91</v>
      </c>
    </row>
    <row r="212" spans="1:14" ht="15.75" thickBot="1">
      <c r="A212" s="3" t="str">
        <f t="shared" si="10"/>
        <v>N994086 84</v>
      </c>
      <c r="B212" s="3" t="s">
        <v>94</v>
      </c>
      <c r="C212" s="150">
        <v>84</v>
      </c>
      <c r="D212" s="152">
        <v>52801.91</v>
      </c>
      <c r="E212" s="93">
        <v>89411.23</v>
      </c>
      <c r="F212" s="94" t="s">
        <v>93</v>
      </c>
      <c r="G212" s="93">
        <v>142213.14000000001</v>
      </c>
      <c r="H212" s="95">
        <v>46707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52801.91</v>
      </c>
    </row>
    <row r="213" spans="1:14" ht="15.75" thickBot="1">
      <c r="A213" s="3" t="str">
        <f t="shared" si="10"/>
        <v>N994086 84</v>
      </c>
      <c r="B213" s="3" t="s">
        <v>94</v>
      </c>
      <c r="C213" s="151"/>
      <c r="D213" s="153"/>
      <c r="E213" s="93">
        <v>89411.23</v>
      </c>
      <c r="F213" s="93">
        <v>1431.61</v>
      </c>
      <c r="G213" s="93">
        <v>143644.75</v>
      </c>
      <c r="H213" s="95">
        <v>46717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52801.91</v>
      </c>
    </row>
    <row r="214" spans="1:14" ht="15.75" thickBot="1">
      <c r="A214" s="3" t="str">
        <f t="shared" si="10"/>
        <v>N994086 85</v>
      </c>
      <c r="B214" s="3" t="s">
        <v>94</v>
      </c>
      <c r="C214" s="150">
        <v>85</v>
      </c>
      <c r="D214" s="152">
        <v>52801.91</v>
      </c>
      <c r="E214" s="93">
        <v>90432.07</v>
      </c>
      <c r="F214" s="94" t="s">
        <v>93</v>
      </c>
      <c r="G214" s="93">
        <v>143233.98000000001</v>
      </c>
      <c r="H214" s="95">
        <v>46737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52801.91</v>
      </c>
    </row>
    <row r="215" spans="1:14" ht="15.75" thickBot="1">
      <c r="A215" s="3" t="str">
        <f t="shared" si="10"/>
        <v>N994086 85</v>
      </c>
      <c r="B215" s="3" t="s">
        <v>94</v>
      </c>
      <c r="C215" s="151"/>
      <c r="D215" s="153"/>
      <c r="E215" s="93">
        <v>90432.07</v>
      </c>
      <c r="F215" s="93">
        <v>1441.89</v>
      </c>
      <c r="G215" s="93">
        <v>144675.87</v>
      </c>
      <c r="H215" s="95">
        <v>46747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52801.91</v>
      </c>
    </row>
    <row r="216" spans="1:14" ht="15.75" thickBot="1">
      <c r="A216" s="3" t="str">
        <f t="shared" si="10"/>
        <v>N994086 86</v>
      </c>
      <c r="B216" s="3" t="s">
        <v>94</v>
      </c>
      <c r="C216" s="150">
        <v>86</v>
      </c>
      <c r="D216" s="152">
        <v>52801.91</v>
      </c>
      <c r="E216" s="93">
        <v>91523.31</v>
      </c>
      <c r="F216" s="94" t="s">
        <v>93</v>
      </c>
      <c r="G216" s="93">
        <v>144325.22</v>
      </c>
      <c r="H216" s="95">
        <v>46768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52801.91</v>
      </c>
    </row>
    <row r="217" spans="1:14" ht="15.75" thickBot="1">
      <c r="A217" s="3" t="str">
        <f t="shared" si="10"/>
        <v>N994086 86</v>
      </c>
      <c r="B217" s="3" t="s">
        <v>94</v>
      </c>
      <c r="C217" s="151"/>
      <c r="D217" s="153"/>
      <c r="E217" s="93">
        <v>91523.31</v>
      </c>
      <c r="F217" s="93">
        <v>1452.87</v>
      </c>
      <c r="G217" s="93">
        <v>145778.09</v>
      </c>
      <c r="H217" s="95">
        <v>46778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52801.91</v>
      </c>
    </row>
    <row r="218" spans="1:14" ht="15.75" thickBot="1">
      <c r="A218" s="3" t="str">
        <f t="shared" si="10"/>
        <v>N994086 87</v>
      </c>
      <c r="B218" s="3" t="s">
        <v>94</v>
      </c>
      <c r="C218" s="150">
        <v>87</v>
      </c>
      <c r="D218" s="152">
        <v>52801.91</v>
      </c>
      <c r="E218" s="93">
        <v>92579.35</v>
      </c>
      <c r="F218" s="94" t="s">
        <v>93</v>
      </c>
      <c r="G218" s="93">
        <v>145381.26</v>
      </c>
      <c r="H218" s="95">
        <v>46799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52801.91</v>
      </c>
    </row>
    <row r="219" spans="1:14" ht="15.75" thickBot="1">
      <c r="A219" s="3" t="str">
        <f t="shared" si="10"/>
        <v>N994086 87</v>
      </c>
      <c r="B219" s="3" t="s">
        <v>94</v>
      </c>
      <c r="C219" s="151"/>
      <c r="D219" s="153"/>
      <c r="E219" s="93">
        <v>92579.35</v>
      </c>
      <c r="F219" s="93">
        <v>1463.5</v>
      </c>
      <c r="G219" s="93">
        <v>146844.76</v>
      </c>
      <c r="H219" s="95">
        <v>46809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52801.91</v>
      </c>
    </row>
    <row r="220" spans="1:14" ht="15.75" thickBot="1">
      <c r="A220" s="3" t="str">
        <f t="shared" si="10"/>
        <v>N994086 88</v>
      </c>
      <c r="B220" s="3" t="s">
        <v>94</v>
      </c>
      <c r="C220" s="150">
        <v>88</v>
      </c>
      <c r="D220" s="152">
        <v>52801.91</v>
      </c>
      <c r="E220" s="93">
        <v>93564.98</v>
      </c>
      <c r="F220" s="94" t="s">
        <v>93</v>
      </c>
      <c r="G220" s="93">
        <v>146366.89000000001</v>
      </c>
      <c r="H220" s="95">
        <v>46828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52801.91</v>
      </c>
    </row>
    <row r="221" spans="1:14" ht="15.75" thickBot="1">
      <c r="A221" s="3" t="str">
        <f t="shared" si="10"/>
        <v>N994086 88</v>
      </c>
      <c r="B221" s="3" t="s">
        <v>94</v>
      </c>
      <c r="C221" s="151"/>
      <c r="D221" s="153"/>
      <c r="E221" s="93">
        <v>93564.98</v>
      </c>
      <c r="F221" s="93">
        <v>1473.43</v>
      </c>
      <c r="G221" s="93">
        <v>147840.32000000001</v>
      </c>
      <c r="H221" s="95">
        <v>46838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52801.91</v>
      </c>
    </row>
    <row r="222" spans="1:14" ht="15.75" thickBot="1">
      <c r="A222" s="3" t="str">
        <f t="shared" si="10"/>
        <v>N994086 89</v>
      </c>
      <c r="B222" s="3" t="s">
        <v>94</v>
      </c>
      <c r="C222" s="150">
        <v>89</v>
      </c>
      <c r="D222" s="152">
        <v>52801.91</v>
      </c>
      <c r="E222" s="93">
        <v>94691.43</v>
      </c>
      <c r="F222" s="94" t="s">
        <v>93</v>
      </c>
      <c r="G222" s="93">
        <v>147493.34</v>
      </c>
      <c r="H222" s="95">
        <v>46859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52801.91</v>
      </c>
    </row>
    <row r="223" spans="1:14" ht="15.75" thickBot="1">
      <c r="A223" s="3" t="str">
        <f t="shared" si="10"/>
        <v>N994086 89</v>
      </c>
      <c r="B223" s="3" t="s">
        <v>94</v>
      </c>
      <c r="C223" s="151"/>
      <c r="D223" s="153"/>
      <c r="E223" s="93">
        <v>94691.43</v>
      </c>
      <c r="F223" s="93">
        <v>1484.77</v>
      </c>
      <c r="G223" s="93">
        <v>148978.10999999999</v>
      </c>
      <c r="H223" s="95">
        <v>46869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52801.91</v>
      </c>
    </row>
    <row r="224" spans="1:14" ht="15.75" thickBot="1">
      <c r="A224" s="3" t="str">
        <f t="shared" si="10"/>
        <v>N994086 90</v>
      </c>
      <c r="B224" s="3" t="s">
        <v>94</v>
      </c>
      <c r="C224" s="150">
        <v>90</v>
      </c>
      <c r="D224" s="152">
        <v>52801.91</v>
      </c>
      <c r="E224" s="93">
        <v>95712.26</v>
      </c>
      <c r="F224" s="94" t="s">
        <v>93</v>
      </c>
      <c r="G224" s="93">
        <v>148514.17000000001</v>
      </c>
      <c r="H224" s="95">
        <v>46889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52801.91</v>
      </c>
    </row>
    <row r="225" spans="1:14" ht="15.75" thickBot="1">
      <c r="A225" s="3" t="str">
        <f t="shared" si="10"/>
        <v>N994086 90</v>
      </c>
      <c r="B225" s="3" t="s">
        <v>94</v>
      </c>
      <c r="C225" s="151"/>
      <c r="D225" s="153"/>
      <c r="E225" s="93">
        <v>95712.26</v>
      </c>
      <c r="F225" s="93">
        <v>1495.04</v>
      </c>
      <c r="G225" s="93">
        <v>150009.21</v>
      </c>
      <c r="H225" s="95">
        <v>46899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52801.91</v>
      </c>
    </row>
    <row r="226" spans="1:14" ht="15.75" thickBot="1">
      <c r="A226" s="3" t="str">
        <f t="shared" si="10"/>
        <v>N994086 91</v>
      </c>
      <c r="B226" s="3" t="s">
        <v>94</v>
      </c>
      <c r="C226" s="150">
        <v>91</v>
      </c>
      <c r="D226" s="152">
        <v>52801.91</v>
      </c>
      <c r="E226" s="93">
        <v>96803.5</v>
      </c>
      <c r="F226" s="94" t="s">
        <v>93</v>
      </c>
      <c r="G226" s="93">
        <v>149605.41</v>
      </c>
      <c r="H226" s="95">
        <v>46920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52801.91</v>
      </c>
    </row>
    <row r="227" spans="1:14" ht="15.75" thickBot="1">
      <c r="A227" s="3" t="str">
        <f t="shared" si="10"/>
        <v>N994086 91</v>
      </c>
      <c r="B227" s="3" t="s">
        <v>94</v>
      </c>
      <c r="C227" s="151"/>
      <c r="D227" s="153"/>
      <c r="E227" s="93">
        <v>96803.5</v>
      </c>
      <c r="F227" s="93">
        <v>1506.03</v>
      </c>
      <c r="G227" s="93">
        <v>151111.44</v>
      </c>
      <c r="H227" s="95">
        <v>46930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52801.91</v>
      </c>
    </row>
    <row r="228" spans="1:14" ht="15.75" thickBot="1">
      <c r="A228" s="3" t="str">
        <f t="shared" si="10"/>
        <v>N994086 92</v>
      </c>
      <c r="B228" s="3" t="s">
        <v>94</v>
      </c>
      <c r="C228" s="150">
        <v>92</v>
      </c>
      <c r="D228" s="152">
        <v>52801.91</v>
      </c>
      <c r="E228" s="93">
        <v>97824.34</v>
      </c>
      <c r="F228" s="94" t="s">
        <v>93</v>
      </c>
      <c r="G228" s="93">
        <v>150626.25</v>
      </c>
      <c r="H228" s="95">
        <v>46950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52801.91</v>
      </c>
    </row>
    <row r="229" spans="1:14" ht="15.75" thickBot="1">
      <c r="A229" s="3" t="str">
        <f t="shared" si="10"/>
        <v>N994086 92</v>
      </c>
      <c r="B229" s="3" t="s">
        <v>94</v>
      </c>
      <c r="C229" s="151"/>
      <c r="D229" s="153"/>
      <c r="E229" s="93">
        <v>97824.34</v>
      </c>
      <c r="F229" s="93">
        <v>1516.3</v>
      </c>
      <c r="G229" s="93">
        <v>152142.54999999999</v>
      </c>
      <c r="H229" s="95">
        <v>46960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52801.91</v>
      </c>
    </row>
    <row r="230" spans="1:14" ht="15.75" thickBot="1">
      <c r="A230" s="3" t="str">
        <f t="shared" si="10"/>
        <v>N994086 93</v>
      </c>
      <c r="B230" s="3" t="s">
        <v>94</v>
      </c>
      <c r="C230" s="150">
        <v>93</v>
      </c>
      <c r="D230" s="152">
        <v>52801.91</v>
      </c>
      <c r="E230" s="93">
        <v>98915.58</v>
      </c>
      <c r="F230" s="94" t="s">
        <v>93</v>
      </c>
      <c r="G230" s="93">
        <v>151717.49</v>
      </c>
      <c r="H230" s="95">
        <v>46981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52801.91</v>
      </c>
    </row>
    <row r="231" spans="1:14" ht="15.75" thickBot="1">
      <c r="A231" s="3" t="str">
        <f t="shared" si="10"/>
        <v>N994086 93</v>
      </c>
      <c r="B231" s="3" t="s">
        <v>94</v>
      </c>
      <c r="C231" s="151"/>
      <c r="D231" s="153"/>
      <c r="E231" s="93">
        <v>98915.58</v>
      </c>
      <c r="F231" s="93">
        <v>1527.29</v>
      </c>
      <c r="G231" s="93">
        <v>153244.78</v>
      </c>
      <c r="H231" s="95">
        <v>46991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52801.91</v>
      </c>
    </row>
    <row r="232" spans="1:14" ht="15.75" thickBot="1">
      <c r="A232" s="3" t="str">
        <f t="shared" si="10"/>
        <v>N994086 94</v>
      </c>
      <c r="B232" s="3" t="s">
        <v>94</v>
      </c>
      <c r="C232" s="150">
        <v>94</v>
      </c>
      <c r="D232" s="152">
        <v>52801.91</v>
      </c>
      <c r="E232" s="93">
        <v>99971.62</v>
      </c>
      <c r="F232" s="94" t="s">
        <v>93</v>
      </c>
      <c r="G232" s="93">
        <v>152773.53</v>
      </c>
      <c r="H232" s="95">
        <v>47012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52801.91</v>
      </c>
    </row>
    <row r="233" spans="1:14" ht="15.75" thickBot="1">
      <c r="A233" s="3" t="str">
        <f t="shared" si="10"/>
        <v>N994086 94</v>
      </c>
      <c r="B233" s="3" t="s">
        <v>94</v>
      </c>
      <c r="C233" s="151"/>
      <c r="D233" s="153"/>
      <c r="E233" s="93">
        <v>99971.62</v>
      </c>
      <c r="F233" s="93">
        <v>1537.92</v>
      </c>
      <c r="G233" s="93">
        <v>154311.45000000001</v>
      </c>
      <c r="H233" s="95">
        <v>47022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52801.91</v>
      </c>
    </row>
    <row r="234" spans="1:14" ht="15.75" thickBot="1">
      <c r="A234" s="3" t="str">
        <f t="shared" ref="A234:A297" si="13">B234&amp;" "&amp;IF(C234="",C233,C234)</f>
        <v>N994086 95</v>
      </c>
      <c r="B234" s="3" t="s">
        <v>94</v>
      </c>
      <c r="C234" s="150">
        <v>95</v>
      </c>
      <c r="D234" s="152">
        <v>52801.91</v>
      </c>
      <c r="E234" s="93">
        <v>100992.45</v>
      </c>
      <c r="F234" s="94" t="s">
        <v>93</v>
      </c>
      <c r="G234" s="93">
        <v>153794.35999999999</v>
      </c>
      <c r="H234" s="95">
        <v>47042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52801.91</v>
      </c>
    </row>
    <row r="235" spans="1:14" ht="15.75" thickBot="1">
      <c r="A235" s="3" t="str">
        <f t="shared" si="13"/>
        <v>N994086 95</v>
      </c>
      <c r="B235" s="3" t="s">
        <v>94</v>
      </c>
      <c r="C235" s="151"/>
      <c r="D235" s="153"/>
      <c r="E235" s="93">
        <v>100992.45</v>
      </c>
      <c r="F235" s="93">
        <v>1548.2</v>
      </c>
      <c r="G235" s="93">
        <v>155342.56</v>
      </c>
      <c r="H235" s="95">
        <v>47052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52801.91</v>
      </c>
    </row>
    <row r="236" spans="1:14" ht="15.75" thickBot="1">
      <c r="A236" s="3" t="str">
        <f t="shared" si="13"/>
        <v>N994086 96</v>
      </c>
      <c r="B236" s="3" t="s">
        <v>94</v>
      </c>
      <c r="C236" s="150">
        <v>96</v>
      </c>
      <c r="D236" s="152">
        <v>52801.91</v>
      </c>
      <c r="E236" s="93">
        <v>102083.69</v>
      </c>
      <c r="F236" s="94" t="s">
        <v>93</v>
      </c>
      <c r="G236" s="93">
        <v>154885.6</v>
      </c>
      <c r="H236" s="95">
        <v>47073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52801.91</v>
      </c>
    </row>
    <row r="237" spans="1:14" ht="15.75" thickBot="1">
      <c r="A237" s="3" t="str">
        <f t="shared" si="13"/>
        <v>N994086 96</v>
      </c>
      <c r="B237" s="3" t="s">
        <v>94</v>
      </c>
      <c r="C237" s="151"/>
      <c r="D237" s="153"/>
      <c r="E237" s="93">
        <v>102083.69</v>
      </c>
      <c r="F237" s="93">
        <v>1559.18</v>
      </c>
      <c r="G237" s="93">
        <v>156444.78</v>
      </c>
      <c r="H237" s="95">
        <v>47083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52801.91</v>
      </c>
    </row>
    <row r="238" spans="1:14" ht="15.75" thickBot="1">
      <c r="A238" s="3" t="str">
        <f t="shared" si="13"/>
        <v>N994086 97</v>
      </c>
      <c r="B238" s="3" t="s">
        <v>94</v>
      </c>
      <c r="C238" s="150">
        <v>97</v>
      </c>
      <c r="D238" s="152">
        <v>52801.91</v>
      </c>
      <c r="E238" s="93">
        <v>103104.53</v>
      </c>
      <c r="F238" s="94" t="s">
        <v>93</v>
      </c>
      <c r="G238" s="93">
        <v>155906.44</v>
      </c>
      <c r="H238" s="95">
        <v>47103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52801.91</v>
      </c>
    </row>
    <row r="239" spans="1:14" ht="15.75" thickBot="1">
      <c r="A239" s="3" t="str">
        <f t="shared" si="13"/>
        <v>N994086 97</v>
      </c>
      <c r="B239" s="3" t="s">
        <v>94</v>
      </c>
      <c r="C239" s="151"/>
      <c r="D239" s="153"/>
      <c r="E239" s="93">
        <v>103104.53</v>
      </c>
      <c r="F239" s="93">
        <v>1569.46</v>
      </c>
      <c r="G239" s="93">
        <v>157475.9</v>
      </c>
      <c r="H239" s="95">
        <v>47113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52801.91</v>
      </c>
    </row>
    <row r="240" spans="1:14" ht="15.75" thickBot="1">
      <c r="A240" s="3" t="str">
        <f t="shared" si="13"/>
        <v>N994086 98</v>
      </c>
      <c r="B240" s="3" t="s">
        <v>94</v>
      </c>
      <c r="C240" s="150">
        <v>98</v>
      </c>
      <c r="D240" s="152">
        <v>52801.91</v>
      </c>
      <c r="E240" s="93">
        <v>104195.77</v>
      </c>
      <c r="F240" s="94" t="s">
        <v>93</v>
      </c>
      <c r="G240" s="93">
        <v>156997.68</v>
      </c>
      <c r="H240" s="95">
        <v>47134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52801.91</v>
      </c>
    </row>
    <row r="241" spans="1:14" ht="15.75" thickBot="1">
      <c r="A241" s="3" t="str">
        <f t="shared" si="13"/>
        <v>N994086 98</v>
      </c>
      <c r="B241" s="3" t="s">
        <v>94</v>
      </c>
      <c r="C241" s="151"/>
      <c r="D241" s="153"/>
      <c r="E241" s="93">
        <v>104195.77</v>
      </c>
      <c r="F241" s="93">
        <v>1580.44</v>
      </c>
      <c r="G241" s="93">
        <v>158578.12</v>
      </c>
      <c r="H241" s="95">
        <v>47144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52801.91</v>
      </c>
    </row>
    <row r="242" spans="1:14" ht="15.75" thickBot="1">
      <c r="A242" s="3" t="str">
        <f t="shared" si="13"/>
        <v>N994086 99</v>
      </c>
      <c r="B242" s="3" t="s">
        <v>94</v>
      </c>
      <c r="C242" s="150">
        <v>99</v>
      </c>
      <c r="D242" s="152">
        <v>52801.91</v>
      </c>
      <c r="E242" s="93">
        <v>105251.81</v>
      </c>
      <c r="F242" s="94" t="s">
        <v>93</v>
      </c>
      <c r="G242" s="93">
        <v>158053.72</v>
      </c>
      <c r="H242" s="95">
        <v>47165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52801.91</v>
      </c>
    </row>
    <row r="243" spans="1:14" ht="15.75" thickBot="1">
      <c r="A243" s="3" t="str">
        <f t="shared" si="13"/>
        <v>N994086 99</v>
      </c>
      <c r="B243" s="3" t="s">
        <v>94</v>
      </c>
      <c r="C243" s="151"/>
      <c r="D243" s="153"/>
      <c r="E243" s="93">
        <v>105251.81</v>
      </c>
      <c r="F243" s="93">
        <v>1591.07</v>
      </c>
      <c r="G243" s="93">
        <v>159644.79</v>
      </c>
      <c r="H243" s="95">
        <v>47175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52801.91</v>
      </c>
    </row>
    <row r="244" spans="1:14" ht="15.75" thickBot="1">
      <c r="A244" s="3" t="str">
        <f t="shared" si="13"/>
        <v>N994086 100</v>
      </c>
      <c r="B244" s="3" t="s">
        <v>94</v>
      </c>
      <c r="C244" s="150">
        <v>100</v>
      </c>
      <c r="D244" s="152">
        <v>52801.91</v>
      </c>
      <c r="E244" s="93">
        <v>106202.24000000001</v>
      </c>
      <c r="F244" s="94" t="s">
        <v>93</v>
      </c>
      <c r="G244" s="93">
        <v>159004.15</v>
      </c>
      <c r="H244" s="95">
        <v>47193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52801.91</v>
      </c>
    </row>
    <row r="245" spans="1:14" ht="15" customHeight="1" thickBot="1">
      <c r="A245" s="3" t="str">
        <f t="shared" si="13"/>
        <v>N994086 100</v>
      </c>
      <c r="B245" s="3" t="s">
        <v>94</v>
      </c>
      <c r="C245" s="151"/>
      <c r="D245" s="153"/>
      <c r="E245" s="93">
        <v>106202.24000000001</v>
      </c>
      <c r="F245" s="93">
        <v>1600.64</v>
      </c>
      <c r="G245" s="93">
        <v>160604.79</v>
      </c>
      <c r="H245" s="95">
        <v>47203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52801.91</v>
      </c>
    </row>
    <row r="246" spans="1:14" ht="15" customHeight="1" thickBot="1">
      <c r="A246" s="3" t="str">
        <f t="shared" si="13"/>
        <v>N994086 101</v>
      </c>
      <c r="B246" s="3" t="s">
        <v>94</v>
      </c>
      <c r="C246" s="150">
        <v>101</v>
      </c>
      <c r="D246" s="152">
        <v>52801.91</v>
      </c>
      <c r="E246" s="93">
        <v>107363.88</v>
      </c>
      <c r="F246" s="94" t="s">
        <v>93</v>
      </c>
      <c r="G246" s="93">
        <v>160165.79</v>
      </c>
      <c r="H246" s="95">
        <v>47224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52801.91</v>
      </c>
    </row>
    <row r="247" spans="1:14" ht="15" customHeight="1" thickBot="1">
      <c r="A247" s="3" t="str">
        <f t="shared" si="13"/>
        <v>N994086 101</v>
      </c>
      <c r="B247" s="3" t="s">
        <v>94</v>
      </c>
      <c r="C247" s="151"/>
      <c r="D247" s="153"/>
      <c r="E247" s="93">
        <v>107363.88</v>
      </c>
      <c r="F247" s="93">
        <v>1612.34</v>
      </c>
      <c r="G247" s="93">
        <v>161778.13</v>
      </c>
      <c r="H247" s="95">
        <v>47234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52801.91</v>
      </c>
    </row>
    <row r="248" spans="1:14" ht="15" customHeight="1" thickBot="1">
      <c r="A248" s="3" t="str">
        <f t="shared" si="13"/>
        <v>N994086 102</v>
      </c>
      <c r="B248" s="3" t="s">
        <v>94</v>
      </c>
      <c r="C248" s="150">
        <v>102</v>
      </c>
      <c r="D248" s="152">
        <v>52801.91</v>
      </c>
      <c r="E248" s="93">
        <v>108384.72</v>
      </c>
      <c r="F248" s="94" t="s">
        <v>93</v>
      </c>
      <c r="G248" s="93">
        <v>161186.63</v>
      </c>
      <c r="H248" s="95">
        <v>47254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52801.91</v>
      </c>
    </row>
    <row r="249" spans="1:14" ht="15" customHeight="1" thickBot="1">
      <c r="A249" s="3" t="str">
        <f t="shared" si="13"/>
        <v>N994086 102</v>
      </c>
      <c r="B249" s="3" t="s">
        <v>94</v>
      </c>
      <c r="C249" s="151"/>
      <c r="D249" s="153"/>
      <c r="E249" s="93">
        <v>108384.72</v>
      </c>
      <c r="F249" s="93">
        <v>1622.61</v>
      </c>
      <c r="G249" s="93">
        <v>162809.24</v>
      </c>
      <c r="H249" s="95">
        <v>47264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52801.91</v>
      </c>
    </row>
    <row r="250" spans="1:14" ht="15" customHeight="1" thickBot="1">
      <c r="A250" s="3" t="str">
        <f t="shared" si="13"/>
        <v>N994086 103</v>
      </c>
      <c r="B250" s="3" t="s">
        <v>94</v>
      </c>
      <c r="C250" s="150">
        <v>103</v>
      </c>
      <c r="D250" s="152">
        <v>52801.91</v>
      </c>
      <c r="E250" s="93">
        <v>109475.96</v>
      </c>
      <c r="F250" s="94" t="s">
        <v>93</v>
      </c>
      <c r="G250" s="93">
        <v>162277.87</v>
      </c>
      <c r="H250" s="95">
        <v>47285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52801.91</v>
      </c>
    </row>
    <row r="251" spans="1:14" ht="15" customHeight="1" thickBot="1">
      <c r="A251" s="3" t="str">
        <f t="shared" si="13"/>
        <v>N994086 103</v>
      </c>
      <c r="B251" s="3" t="s">
        <v>94</v>
      </c>
      <c r="C251" s="151"/>
      <c r="D251" s="153"/>
      <c r="E251" s="93">
        <v>109475.96</v>
      </c>
      <c r="F251" s="93">
        <v>1633.6</v>
      </c>
      <c r="G251" s="93">
        <v>163911.47</v>
      </c>
      <c r="H251" s="95">
        <v>47295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52801.91</v>
      </c>
    </row>
    <row r="252" spans="1:14" ht="15" customHeight="1" thickBot="1">
      <c r="A252" s="3" t="str">
        <f t="shared" si="13"/>
        <v>N994086 104</v>
      </c>
      <c r="B252" s="3" t="s">
        <v>94</v>
      </c>
      <c r="C252" s="150">
        <v>104</v>
      </c>
      <c r="D252" s="152">
        <v>52801.91</v>
      </c>
      <c r="E252" s="93">
        <v>110496.8</v>
      </c>
      <c r="F252" s="94" t="s">
        <v>93</v>
      </c>
      <c r="G252" s="93">
        <v>163298.71</v>
      </c>
      <c r="H252" s="95">
        <v>47315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52801.91</v>
      </c>
    </row>
    <row r="253" spans="1:14" ht="15" customHeight="1" thickBot="1">
      <c r="A253" s="3" t="str">
        <f t="shared" si="13"/>
        <v>N994086 104</v>
      </c>
      <c r="B253" s="3" t="s">
        <v>94</v>
      </c>
      <c r="C253" s="151"/>
      <c r="D253" s="153"/>
      <c r="E253" s="93">
        <v>110496.8</v>
      </c>
      <c r="F253" s="93">
        <v>1643.87</v>
      </c>
      <c r="G253" s="93">
        <v>164942.57999999999</v>
      </c>
      <c r="H253" s="95">
        <v>47325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52801.91</v>
      </c>
    </row>
    <row r="254" spans="1:14" ht="15" customHeight="1" thickBot="1">
      <c r="A254" s="3" t="str">
        <f t="shared" si="13"/>
        <v>N994086 105</v>
      </c>
      <c r="B254" s="3" t="s">
        <v>94</v>
      </c>
      <c r="C254" s="150">
        <v>105</v>
      </c>
      <c r="D254" s="152">
        <v>52801.91</v>
      </c>
      <c r="E254" s="93">
        <v>111588.04</v>
      </c>
      <c r="F254" s="94" t="s">
        <v>93</v>
      </c>
      <c r="G254" s="93">
        <v>164389.95000000001</v>
      </c>
      <c r="H254" s="95">
        <v>47346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52801.91</v>
      </c>
    </row>
    <row r="255" spans="1:14" ht="15" customHeight="1" thickBot="1">
      <c r="A255" s="3" t="str">
        <f t="shared" si="13"/>
        <v>N994086 105</v>
      </c>
      <c r="B255" s="3" t="s">
        <v>94</v>
      </c>
      <c r="C255" s="151"/>
      <c r="D255" s="153"/>
      <c r="E255" s="93">
        <v>111588.04</v>
      </c>
      <c r="F255" s="93">
        <v>1654.86</v>
      </c>
      <c r="G255" s="93">
        <v>166044.81</v>
      </c>
      <c r="H255" s="95">
        <v>47356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52801.91</v>
      </c>
    </row>
    <row r="256" spans="1:14" ht="15" customHeight="1" thickBot="1">
      <c r="A256" s="3" t="str">
        <f t="shared" si="13"/>
        <v>N994086 106</v>
      </c>
      <c r="B256" s="3" t="s">
        <v>94</v>
      </c>
      <c r="C256" s="150">
        <v>106</v>
      </c>
      <c r="D256" s="152">
        <v>52801.91</v>
      </c>
      <c r="E256" s="93">
        <v>112644.07</v>
      </c>
      <c r="F256" s="94" t="s">
        <v>93</v>
      </c>
      <c r="G256" s="93">
        <v>165445.98000000001</v>
      </c>
      <c r="H256" s="95">
        <v>47377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52801.91</v>
      </c>
    </row>
    <row r="257" spans="1:14" ht="15" customHeight="1" thickBot="1">
      <c r="A257" s="3" t="str">
        <f t="shared" si="13"/>
        <v>N994086 106</v>
      </c>
      <c r="B257" s="3" t="s">
        <v>94</v>
      </c>
      <c r="C257" s="151"/>
      <c r="D257" s="153"/>
      <c r="E257" s="93">
        <v>112644.07</v>
      </c>
      <c r="F257" s="93">
        <v>1665.49</v>
      </c>
      <c r="G257" s="93">
        <v>167111.47</v>
      </c>
      <c r="H257" s="95">
        <v>47387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52801.91</v>
      </c>
    </row>
    <row r="258" spans="1:14" ht="15" customHeight="1" thickBot="1">
      <c r="A258" s="3" t="str">
        <f t="shared" si="13"/>
        <v>N994086 107</v>
      </c>
      <c r="B258" s="3" t="s">
        <v>94</v>
      </c>
      <c r="C258" s="150">
        <v>107</v>
      </c>
      <c r="D258" s="152">
        <v>52801.91</v>
      </c>
      <c r="E258" s="93">
        <v>113664.91</v>
      </c>
      <c r="F258" s="94" t="s">
        <v>93</v>
      </c>
      <c r="G258" s="93">
        <v>166466.82</v>
      </c>
      <c r="H258" s="95">
        <v>47407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52801.91</v>
      </c>
    </row>
    <row r="259" spans="1:14" ht="15" customHeight="1" thickBot="1">
      <c r="A259" s="3" t="str">
        <f t="shared" si="13"/>
        <v>N994086 107</v>
      </c>
      <c r="B259" s="3" t="s">
        <v>94</v>
      </c>
      <c r="C259" s="151"/>
      <c r="D259" s="153"/>
      <c r="E259" s="93">
        <v>113664.91</v>
      </c>
      <c r="F259" s="93">
        <v>1675.77</v>
      </c>
      <c r="G259" s="93">
        <v>168142.59</v>
      </c>
      <c r="H259" s="95">
        <v>47417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52801.91</v>
      </c>
    </row>
    <row r="260" spans="1:14" ht="15" customHeight="1" thickBot="1">
      <c r="A260" s="3" t="str">
        <f t="shared" si="13"/>
        <v>N994086 108</v>
      </c>
      <c r="B260" s="3" t="s">
        <v>94</v>
      </c>
      <c r="C260" s="150">
        <v>108</v>
      </c>
      <c r="D260" s="152">
        <v>52801.91</v>
      </c>
      <c r="E260" s="93">
        <v>114756.15</v>
      </c>
      <c r="F260" s="94" t="s">
        <v>93</v>
      </c>
      <c r="G260" s="93">
        <v>167558.06</v>
      </c>
      <c r="H260" s="95">
        <v>47438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52801.91</v>
      </c>
    </row>
    <row r="261" spans="1:14" ht="15" customHeight="1" thickBot="1">
      <c r="A261" s="3" t="str">
        <f t="shared" si="13"/>
        <v>N994086 108</v>
      </c>
      <c r="B261" s="3" t="s">
        <v>94</v>
      </c>
      <c r="C261" s="151"/>
      <c r="D261" s="153"/>
      <c r="E261" s="93">
        <v>114756.15</v>
      </c>
      <c r="F261" s="93">
        <v>1686.75</v>
      </c>
      <c r="G261" s="93">
        <v>169244.81</v>
      </c>
      <c r="H261" s="95">
        <v>47448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52801.91</v>
      </c>
    </row>
    <row r="262" spans="1:14" ht="15" customHeight="1" thickBot="1">
      <c r="A262" s="3" t="str">
        <f t="shared" si="13"/>
        <v>N994086 109</v>
      </c>
      <c r="B262" s="3" t="s">
        <v>94</v>
      </c>
      <c r="C262" s="150">
        <v>109</v>
      </c>
      <c r="D262" s="152">
        <v>52801.91</v>
      </c>
      <c r="E262" s="93">
        <v>115776.99</v>
      </c>
      <c r="F262" s="94" t="s">
        <v>93</v>
      </c>
      <c r="G262" s="93">
        <v>168578.9</v>
      </c>
      <c r="H262" s="95">
        <v>47468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52801.91</v>
      </c>
    </row>
    <row r="263" spans="1:14" ht="15" customHeight="1" thickBot="1">
      <c r="A263" s="3" t="str">
        <f t="shared" si="13"/>
        <v>N994086 109</v>
      </c>
      <c r="B263" s="3" t="s">
        <v>94</v>
      </c>
      <c r="C263" s="151"/>
      <c r="D263" s="153"/>
      <c r="E263" s="93">
        <v>115776.99</v>
      </c>
      <c r="F263" s="93">
        <v>1697.03</v>
      </c>
      <c r="G263" s="93">
        <v>170275.93</v>
      </c>
      <c r="H263" s="95">
        <v>47478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52801.91</v>
      </c>
    </row>
    <row r="264" spans="1:14" ht="15" customHeight="1" thickBot="1">
      <c r="A264" s="3" t="str">
        <f t="shared" si="13"/>
        <v>N994086 110</v>
      </c>
      <c r="B264" s="3" t="s">
        <v>94</v>
      </c>
      <c r="C264" s="150">
        <v>110</v>
      </c>
      <c r="D264" s="152">
        <v>52801.91</v>
      </c>
      <c r="E264" s="93">
        <v>116868.23</v>
      </c>
      <c r="F264" s="94" t="s">
        <v>93</v>
      </c>
      <c r="G264" s="93">
        <v>169670.14</v>
      </c>
      <c r="H264" s="95">
        <v>47499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52801.91</v>
      </c>
    </row>
    <row r="265" spans="1:14" ht="15" customHeight="1" thickBot="1">
      <c r="A265" s="3" t="str">
        <f t="shared" si="13"/>
        <v>N994086 110</v>
      </c>
      <c r="B265" s="3" t="s">
        <v>94</v>
      </c>
      <c r="C265" s="151"/>
      <c r="D265" s="153"/>
      <c r="E265" s="93">
        <v>116868.23</v>
      </c>
      <c r="F265" s="93">
        <v>1708.01</v>
      </c>
      <c r="G265" s="93">
        <v>171378.15</v>
      </c>
      <c r="H265" s="95">
        <v>47509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52801.91</v>
      </c>
    </row>
    <row r="266" spans="1:14" ht="15" customHeight="1" thickBot="1">
      <c r="A266" s="3" t="str">
        <f t="shared" si="13"/>
        <v>N994086 111</v>
      </c>
      <c r="B266" s="3" t="s">
        <v>94</v>
      </c>
      <c r="C266" s="150">
        <v>111</v>
      </c>
      <c r="D266" s="152">
        <v>52801.91</v>
      </c>
      <c r="E266" s="93">
        <v>117924.27</v>
      </c>
      <c r="F266" s="94" t="s">
        <v>93</v>
      </c>
      <c r="G266" s="93">
        <v>170726.18</v>
      </c>
      <c r="H266" s="95">
        <v>47530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52801.91</v>
      </c>
    </row>
    <row r="267" spans="1:14" ht="15" customHeight="1" thickBot="1">
      <c r="A267" s="3" t="str">
        <f t="shared" si="13"/>
        <v>N994086 111</v>
      </c>
      <c r="B267" s="3" t="s">
        <v>94</v>
      </c>
      <c r="C267" s="151"/>
      <c r="D267" s="153"/>
      <c r="E267" s="93">
        <v>117924.27</v>
      </c>
      <c r="F267" s="93">
        <v>1718.64</v>
      </c>
      <c r="G267" s="93">
        <v>172444.82</v>
      </c>
      <c r="H267" s="95">
        <v>47540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52801.91</v>
      </c>
    </row>
    <row r="268" spans="1:14" ht="15" customHeight="1" thickBot="1">
      <c r="A268" s="3" t="str">
        <f t="shared" si="13"/>
        <v>N994086 112</v>
      </c>
      <c r="B268" s="3" t="s">
        <v>94</v>
      </c>
      <c r="C268" s="150">
        <v>112</v>
      </c>
      <c r="D268" s="152">
        <v>52801.91</v>
      </c>
      <c r="E268" s="93">
        <v>118874.7</v>
      </c>
      <c r="F268" s="94" t="s">
        <v>93</v>
      </c>
      <c r="G268" s="93">
        <v>171676.61</v>
      </c>
      <c r="H268" s="95">
        <v>47558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52801.91</v>
      </c>
    </row>
    <row r="269" spans="1:14" ht="15" customHeight="1" thickBot="1">
      <c r="A269" s="3" t="str">
        <f t="shared" si="13"/>
        <v>N994086 112</v>
      </c>
      <c r="B269" s="3" t="s">
        <v>94</v>
      </c>
      <c r="C269" s="151"/>
      <c r="D269" s="153"/>
      <c r="E269" s="93">
        <v>118874.7</v>
      </c>
      <c r="F269" s="93">
        <v>1728.21</v>
      </c>
      <c r="G269" s="93">
        <v>173404.82</v>
      </c>
      <c r="H269" s="95">
        <v>47568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52801.91</v>
      </c>
    </row>
    <row r="270" spans="1:14" ht="15" customHeight="1" thickBot="1">
      <c r="A270" s="3" t="str">
        <f t="shared" si="13"/>
        <v>N994086 113</v>
      </c>
      <c r="B270" s="3" t="s">
        <v>94</v>
      </c>
      <c r="C270" s="150">
        <v>113</v>
      </c>
      <c r="D270" s="152">
        <v>52801.91</v>
      </c>
      <c r="E270" s="93">
        <v>120036.34</v>
      </c>
      <c r="F270" s="94" t="s">
        <v>93</v>
      </c>
      <c r="G270" s="93">
        <v>172838.25</v>
      </c>
      <c r="H270" s="95">
        <v>47589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52801.91</v>
      </c>
    </row>
    <row r="271" spans="1:14" ht="15" customHeight="1" thickBot="1">
      <c r="A271" s="3" t="str">
        <f t="shared" si="13"/>
        <v>N994086 113</v>
      </c>
      <c r="B271" s="3" t="s">
        <v>94</v>
      </c>
      <c r="C271" s="151"/>
      <c r="D271" s="153"/>
      <c r="E271" s="93">
        <v>120036.34</v>
      </c>
      <c r="F271" s="93">
        <v>1739.91</v>
      </c>
      <c r="G271" s="93">
        <v>174578.16</v>
      </c>
      <c r="H271" s="95">
        <v>47599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52801.91</v>
      </c>
    </row>
    <row r="272" spans="1:14" ht="15" customHeight="1" thickBot="1">
      <c r="A272" s="3" t="str">
        <f t="shared" si="13"/>
        <v>N994086 114</v>
      </c>
      <c r="B272" s="3" t="s">
        <v>94</v>
      </c>
      <c r="C272" s="150">
        <v>114</v>
      </c>
      <c r="D272" s="152">
        <v>52801.91</v>
      </c>
      <c r="E272" s="93">
        <v>121057.18</v>
      </c>
      <c r="F272" s="94" t="s">
        <v>93</v>
      </c>
      <c r="G272" s="93">
        <v>173859.09</v>
      </c>
      <c r="H272" s="95">
        <v>47619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52801.91</v>
      </c>
    </row>
    <row r="273" spans="1:14" ht="15" customHeight="1" thickBot="1">
      <c r="A273" s="3" t="str">
        <f t="shared" si="13"/>
        <v>N994086 114</v>
      </c>
      <c r="B273" s="3" t="s">
        <v>94</v>
      </c>
      <c r="C273" s="151"/>
      <c r="D273" s="153"/>
      <c r="E273" s="93">
        <v>121057.18</v>
      </c>
      <c r="F273" s="93">
        <v>1750.18</v>
      </c>
      <c r="G273" s="93">
        <v>175609.27</v>
      </c>
      <c r="H273" s="95">
        <v>47629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52801.91</v>
      </c>
    </row>
    <row r="274" spans="1:14" ht="15" customHeight="1" thickBot="1">
      <c r="A274" s="3" t="str">
        <f t="shared" si="13"/>
        <v>N994086 115</v>
      </c>
      <c r="B274" s="3" t="s">
        <v>94</v>
      </c>
      <c r="C274" s="150">
        <v>115</v>
      </c>
      <c r="D274" s="152">
        <v>52801.91</v>
      </c>
      <c r="E274" s="93">
        <v>122148.42</v>
      </c>
      <c r="F274" s="94" t="s">
        <v>93</v>
      </c>
      <c r="G274" s="93">
        <v>174950.33</v>
      </c>
      <c r="H274" s="95">
        <v>47650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52801.91</v>
      </c>
    </row>
    <row r="275" spans="1:14" ht="15" customHeight="1" thickBot="1">
      <c r="A275" s="3" t="str">
        <f t="shared" si="13"/>
        <v>N994086 115</v>
      </c>
      <c r="B275" s="3" t="s">
        <v>94</v>
      </c>
      <c r="C275" s="151"/>
      <c r="D275" s="153"/>
      <c r="E275" s="93">
        <v>122148.42</v>
      </c>
      <c r="F275" s="93">
        <v>1761.17</v>
      </c>
      <c r="G275" s="93">
        <v>176711.5</v>
      </c>
      <c r="H275" s="95">
        <v>47660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52801.91</v>
      </c>
    </row>
    <row r="276" spans="1:14" ht="15" customHeight="1" thickBot="1">
      <c r="A276" s="3" t="str">
        <f t="shared" si="13"/>
        <v>N994086 116</v>
      </c>
      <c r="B276" s="3" t="s">
        <v>94</v>
      </c>
      <c r="C276" s="150">
        <v>116</v>
      </c>
      <c r="D276" s="152">
        <v>52801.91</v>
      </c>
      <c r="E276" s="93">
        <v>123169.26</v>
      </c>
      <c r="F276" s="94" t="s">
        <v>93</v>
      </c>
      <c r="G276" s="93">
        <v>175971.17</v>
      </c>
      <c r="H276" s="95">
        <v>47680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52801.91</v>
      </c>
    </row>
    <row r="277" spans="1:14" ht="15" customHeight="1" thickBot="1">
      <c r="A277" s="3" t="str">
        <f t="shared" si="13"/>
        <v>N994086 116</v>
      </c>
      <c r="B277" s="3" t="s">
        <v>94</v>
      </c>
      <c r="C277" s="151"/>
      <c r="D277" s="153"/>
      <c r="E277" s="93">
        <v>123169.26</v>
      </c>
      <c r="F277" s="93">
        <v>1771.44</v>
      </c>
      <c r="G277" s="93">
        <v>177742.61</v>
      </c>
      <c r="H277" s="95">
        <v>47690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52801.91</v>
      </c>
    </row>
    <row r="278" spans="1:14" ht="15" customHeight="1" thickBot="1">
      <c r="A278" s="3" t="str">
        <f t="shared" si="13"/>
        <v>N994086 117</v>
      </c>
      <c r="B278" s="3" t="s">
        <v>94</v>
      </c>
      <c r="C278" s="150">
        <v>117</v>
      </c>
      <c r="D278" s="152">
        <v>52801.91</v>
      </c>
      <c r="E278" s="93">
        <v>124260.49</v>
      </c>
      <c r="F278" s="94" t="s">
        <v>93</v>
      </c>
      <c r="G278" s="93">
        <v>177062.39999999999</v>
      </c>
      <c r="H278" s="95">
        <v>47711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52801.91</v>
      </c>
    </row>
    <row r="279" spans="1:14" ht="15" customHeight="1" thickBot="1">
      <c r="A279" s="3" t="str">
        <f t="shared" si="13"/>
        <v>N994086 117</v>
      </c>
      <c r="B279" s="3" t="s">
        <v>94</v>
      </c>
      <c r="C279" s="151"/>
      <c r="D279" s="153"/>
      <c r="E279" s="93">
        <v>124260.49</v>
      </c>
      <c r="F279" s="93">
        <v>1782.43</v>
      </c>
      <c r="G279" s="93">
        <v>178844.83</v>
      </c>
      <c r="H279" s="95">
        <v>47721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52801.91</v>
      </c>
    </row>
    <row r="280" spans="1:14" ht="15" customHeight="1" thickBot="1">
      <c r="A280" s="3" t="str">
        <f t="shared" si="13"/>
        <v>N994086 118</v>
      </c>
      <c r="B280" s="3" t="s">
        <v>94</v>
      </c>
      <c r="C280" s="150">
        <v>118</v>
      </c>
      <c r="D280" s="152">
        <v>52801.91</v>
      </c>
      <c r="E280" s="93">
        <v>125316.53</v>
      </c>
      <c r="F280" s="94" t="s">
        <v>93</v>
      </c>
      <c r="G280" s="93">
        <v>178118.44</v>
      </c>
      <c r="H280" s="95">
        <v>47742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52801.91</v>
      </c>
    </row>
    <row r="281" spans="1:14" ht="15" customHeight="1" thickBot="1">
      <c r="A281" s="3" t="str">
        <f t="shared" si="13"/>
        <v>N994086 118</v>
      </c>
      <c r="B281" s="3" t="s">
        <v>94</v>
      </c>
      <c r="C281" s="151"/>
      <c r="D281" s="153"/>
      <c r="E281" s="93">
        <v>125316.53</v>
      </c>
      <c r="F281" s="93">
        <v>1793.06</v>
      </c>
      <c r="G281" s="93">
        <v>179911.5</v>
      </c>
      <c r="H281" s="95">
        <v>47752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52801.91</v>
      </c>
    </row>
    <row r="282" spans="1:14" ht="15" customHeight="1" thickBot="1">
      <c r="A282" s="3" t="str">
        <f t="shared" si="13"/>
        <v>N994086 119</v>
      </c>
      <c r="B282" s="3" t="s">
        <v>94</v>
      </c>
      <c r="C282" s="150">
        <v>119</v>
      </c>
      <c r="D282" s="152">
        <v>52801.91</v>
      </c>
      <c r="E282" s="93">
        <v>126337.37</v>
      </c>
      <c r="F282" s="94" t="s">
        <v>93</v>
      </c>
      <c r="G282" s="93">
        <v>179139.28</v>
      </c>
      <c r="H282" s="95">
        <v>47772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52801.91</v>
      </c>
    </row>
    <row r="283" spans="1:14" ht="15" customHeight="1" thickBot="1">
      <c r="A283" s="3" t="str">
        <f t="shared" si="13"/>
        <v>N994086 119</v>
      </c>
      <c r="B283" s="3" t="s">
        <v>94</v>
      </c>
      <c r="C283" s="151"/>
      <c r="D283" s="153"/>
      <c r="E283" s="93">
        <v>126337.37</v>
      </c>
      <c r="F283" s="93">
        <v>1803.34</v>
      </c>
      <c r="G283" s="93">
        <v>180942.62</v>
      </c>
      <c r="H283" s="95">
        <v>47782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52801.91</v>
      </c>
    </row>
    <row r="284" spans="1:14" ht="15" customHeight="1" thickBot="1">
      <c r="A284" s="3" t="str">
        <f t="shared" si="13"/>
        <v>N994086 120</v>
      </c>
      <c r="B284" s="3" t="s">
        <v>94</v>
      </c>
      <c r="C284" s="150">
        <v>120</v>
      </c>
      <c r="D284" s="152">
        <v>52802.35</v>
      </c>
      <c r="E284" s="93">
        <v>127429.67</v>
      </c>
      <c r="F284" s="94" t="s">
        <v>93</v>
      </c>
      <c r="G284" s="93">
        <v>180232.02</v>
      </c>
      <c r="H284" s="95">
        <v>47803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52802.35</v>
      </c>
    </row>
    <row r="285" spans="1:14" ht="15" customHeight="1" thickBot="1">
      <c r="A285" s="3" t="str">
        <f t="shared" si="13"/>
        <v>N994086 120</v>
      </c>
      <c r="B285" s="3" t="s">
        <v>94</v>
      </c>
      <c r="C285" s="151"/>
      <c r="D285" s="153"/>
      <c r="E285" s="93">
        <v>127429.67</v>
      </c>
      <c r="F285" s="93">
        <v>1814.34</v>
      </c>
      <c r="G285" s="93">
        <v>182046.36</v>
      </c>
      <c r="H285" s="95">
        <v>47813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52802.35</v>
      </c>
    </row>
    <row r="286" spans="1:14" ht="15" customHeight="1" thickBot="1">
      <c r="A286" s="3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thickBot="1">
      <c r="A287" s="3" t="str">
        <f t="shared" si="13"/>
        <v>O812507 Pago a cuenta</v>
      </c>
      <c r="B287" s="3" t="s">
        <v>99</v>
      </c>
      <c r="C287" s="100" t="s">
        <v>83</v>
      </c>
      <c r="D287" s="101">
        <v>1523694.5</v>
      </c>
      <c r="E287" s="102" t="s">
        <v>93</v>
      </c>
      <c r="F287" s="102" t="s">
        <v>93</v>
      </c>
      <c r="G287" s="101">
        <v>1523694.5</v>
      </c>
      <c r="H287" s="103">
        <v>44333</v>
      </c>
      <c r="I287" s="41">
        <v>44333</v>
      </c>
      <c r="J287" s="30">
        <f t="shared" si="15"/>
        <v>44317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1523694.5</v>
      </c>
    </row>
    <row r="288" spans="1:14" ht="15" customHeight="1" thickBot="1">
      <c r="A288" s="3" t="str">
        <f t="shared" si="13"/>
        <v>O812507 1</v>
      </c>
      <c r="B288" s="3" t="s">
        <v>99</v>
      </c>
      <c r="C288" s="162">
        <v>1</v>
      </c>
      <c r="D288" s="164">
        <v>1478298.82</v>
      </c>
      <c r="E288" s="107">
        <v>138960.94</v>
      </c>
      <c r="F288" s="108" t="s">
        <v>93</v>
      </c>
      <c r="G288" s="107">
        <v>1617259.76</v>
      </c>
      <c r="H288" s="109">
        <v>44363</v>
      </c>
      <c r="I288" s="41">
        <v>44363</v>
      </c>
      <c r="J288" s="30">
        <f t="shared" si="15"/>
        <v>44348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1478298.82</v>
      </c>
    </row>
    <row r="289" spans="1:14" ht="15" customHeight="1" thickBot="1">
      <c r="A289" s="3" t="str">
        <f t="shared" si="13"/>
        <v>O812507 1</v>
      </c>
      <c r="B289" s="3" t="s">
        <v>99</v>
      </c>
      <c r="C289" s="163"/>
      <c r="D289" s="165"/>
      <c r="E289" s="97">
        <v>138960.94</v>
      </c>
      <c r="F289" s="97">
        <v>18059.400000000001</v>
      </c>
      <c r="G289" s="97">
        <v>1635319.16</v>
      </c>
      <c r="H289" s="99">
        <v>44373</v>
      </c>
      <c r="J289" s="30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1478298.82</v>
      </c>
    </row>
    <row r="290" spans="1:14" ht="15" customHeight="1" thickBot="1">
      <c r="A290" s="3" t="str">
        <f t="shared" si="13"/>
        <v>O812507 2</v>
      </c>
      <c r="B290" s="3" t="s">
        <v>99</v>
      </c>
      <c r="C290" s="142">
        <v>2</v>
      </c>
      <c r="D290" s="144">
        <v>1523239.11</v>
      </c>
      <c r="E290" s="101">
        <v>94020.65</v>
      </c>
      <c r="F290" s="102" t="s">
        <v>93</v>
      </c>
      <c r="G290" s="101">
        <v>1617259.76</v>
      </c>
      <c r="H290" s="103">
        <v>44393</v>
      </c>
      <c r="I290" s="41">
        <v>44393</v>
      </c>
      <c r="J290" s="30">
        <f t="shared" si="15"/>
        <v>44378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1523239.11</v>
      </c>
    </row>
    <row r="291" spans="1:14" ht="15" customHeight="1" thickBot="1">
      <c r="A291" s="3" t="str">
        <f t="shared" si="13"/>
        <v>O812507 2</v>
      </c>
      <c r="B291" s="3" t="s">
        <v>99</v>
      </c>
      <c r="C291" s="143"/>
      <c r="D291" s="145"/>
      <c r="E291" s="97">
        <v>94020.65</v>
      </c>
      <c r="F291" s="97">
        <v>18059.400000000001</v>
      </c>
      <c r="G291" s="97">
        <v>1635319.16</v>
      </c>
      <c r="H291" s="99">
        <v>44403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1523239.11</v>
      </c>
    </row>
    <row r="292" spans="1:14" ht="15" customHeight="1" thickBot="1">
      <c r="A292" s="3" t="str">
        <f t="shared" si="13"/>
        <v>O812507 3</v>
      </c>
      <c r="B292" s="3" t="s">
        <v>99</v>
      </c>
      <c r="C292" s="162">
        <v>3</v>
      </c>
      <c r="D292" s="164">
        <v>1569545.57</v>
      </c>
      <c r="E292" s="97">
        <v>47714.19</v>
      </c>
      <c r="F292" s="98" t="s">
        <v>93</v>
      </c>
      <c r="G292" s="97">
        <v>1617259.76</v>
      </c>
      <c r="H292" s="99">
        <v>44424</v>
      </c>
      <c r="J292" s="30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1569545.57</v>
      </c>
    </row>
    <row r="293" spans="1:14" ht="15" customHeight="1" thickBot="1">
      <c r="A293" s="3" t="str">
        <f t="shared" si="13"/>
        <v>O812507 3</v>
      </c>
      <c r="B293" s="3" t="s">
        <v>99</v>
      </c>
      <c r="C293" s="163"/>
      <c r="D293" s="165"/>
      <c r="E293" s="107">
        <v>47714.19</v>
      </c>
      <c r="F293" s="107">
        <v>18059.400000000001</v>
      </c>
      <c r="G293" s="107">
        <v>1635319.16</v>
      </c>
      <c r="H293" s="109">
        <v>44434</v>
      </c>
      <c r="I293" s="41">
        <v>44434</v>
      </c>
      <c r="J293" s="30">
        <f t="shared" si="15"/>
        <v>44409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1569545.57</v>
      </c>
    </row>
    <row r="294" spans="1:14" ht="15" customHeight="1" thickBot="1">
      <c r="A294" s="3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thickBot="1">
      <c r="A295" s="3" t="str">
        <f t="shared" si="13"/>
        <v>Q068088 1</v>
      </c>
      <c r="B295" s="3" t="s">
        <v>101</v>
      </c>
      <c r="C295" s="142">
        <v>1</v>
      </c>
      <c r="D295" s="144">
        <v>533997.36</v>
      </c>
      <c r="E295" s="111">
        <v>103623.41</v>
      </c>
      <c r="F295" s="112" t="s">
        <v>93</v>
      </c>
      <c r="G295" s="111">
        <v>637620.77</v>
      </c>
      <c r="H295" s="113">
        <v>44697</v>
      </c>
      <c r="I295" s="41">
        <v>44697</v>
      </c>
      <c r="J295" s="30">
        <f t="shared" si="15"/>
        <v>44682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533997.36</v>
      </c>
    </row>
    <row r="296" spans="1:14" ht="15" customHeight="1" thickBot="1">
      <c r="A296" s="3" t="str">
        <f t="shared" si="13"/>
        <v>Q068088 1</v>
      </c>
      <c r="B296" s="3" t="s">
        <v>101</v>
      </c>
      <c r="C296" s="143"/>
      <c r="D296" s="145"/>
      <c r="E296" s="97">
        <v>103623.41</v>
      </c>
      <c r="F296" s="97">
        <v>7906.5</v>
      </c>
      <c r="G296" s="97">
        <v>645527.27</v>
      </c>
      <c r="H296" s="99">
        <v>44707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533997.36</v>
      </c>
    </row>
    <row r="297" spans="1:14" ht="15" customHeight="1" thickBot="1">
      <c r="A297" s="3" t="str">
        <f t="shared" si="13"/>
        <v>Q068088 2</v>
      </c>
      <c r="B297" s="3" t="s">
        <v>101</v>
      </c>
      <c r="C297" s="142">
        <v>2</v>
      </c>
      <c r="D297" s="144">
        <v>550017.27</v>
      </c>
      <c r="E297" s="101">
        <v>87603.5</v>
      </c>
      <c r="F297" s="102" t="s">
        <v>93</v>
      </c>
      <c r="G297" s="101">
        <v>637620.77</v>
      </c>
      <c r="H297" s="103">
        <v>44728</v>
      </c>
      <c r="I297" s="41">
        <v>44728</v>
      </c>
      <c r="J297" s="30">
        <f t="shared" si="15"/>
        <v>44713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550017.27</v>
      </c>
    </row>
    <row r="298" spans="1:14" ht="15" customHeight="1" thickBot="1">
      <c r="A298" s="3" t="str">
        <f t="shared" ref="A298:A361" si="16">B298&amp;" "&amp;IF(C298="",C297,C298)</f>
        <v>Q068088 2</v>
      </c>
      <c r="B298" s="3" t="s">
        <v>101</v>
      </c>
      <c r="C298" s="143"/>
      <c r="D298" s="145"/>
      <c r="E298" s="97">
        <v>87603.5</v>
      </c>
      <c r="F298" s="97">
        <v>7906.5</v>
      </c>
      <c r="G298" s="97">
        <v>645527.27</v>
      </c>
      <c r="H298" s="99">
        <v>44738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550017.27</v>
      </c>
    </row>
    <row r="299" spans="1:14" ht="15" customHeight="1" thickBot="1">
      <c r="A299" s="3" t="str">
        <f t="shared" si="16"/>
        <v>Q068088 3</v>
      </c>
      <c r="B299" s="3" t="s">
        <v>101</v>
      </c>
      <c r="C299" s="142">
        <v>3</v>
      </c>
      <c r="D299" s="144">
        <v>566517.79</v>
      </c>
      <c r="E299" s="101">
        <v>71102.98</v>
      </c>
      <c r="F299" s="102" t="s">
        <v>93</v>
      </c>
      <c r="G299" s="101">
        <v>637620.77</v>
      </c>
      <c r="H299" s="103">
        <v>44758</v>
      </c>
      <c r="I299" s="41">
        <v>44758</v>
      </c>
      <c r="J299" s="30">
        <f t="shared" si="15"/>
        <v>44743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566517.79</v>
      </c>
    </row>
    <row r="300" spans="1:14" ht="15" customHeight="1" thickBot="1">
      <c r="A300" s="3" t="str">
        <f t="shared" si="16"/>
        <v>Q068088 3</v>
      </c>
      <c r="B300" s="3" t="s">
        <v>101</v>
      </c>
      <c r="C300" s="143"/>
      <c r="D300" s="145"/>
      <c r="E300" s="97">
        <v>71102.98</v>
      </c>
      <c r="F300" s="97">
        <v>7906.5</v>
      </c>
      <c r="G300" s="97">
        <v>645527.27</v>
      </c>
      <c r="H300" s="99">
        <v>44768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566517.79</v>
      </c>
    </row>
    <row r="301" spans="1:14" ht="15" customHeight="1" thickBot="1">
      <c r="A301" s="3" t="str">
        <f t="shared" si="16"/>
        <v>Q068088 4</v>
      </c>
      <c r="B301" s="3" t="s">
        <v>101</v>
      </c>
      <c r="C301" s="146">
        <v>4</v>
      </c>
      <c r="D301" s="148">
        <v>583513.32999999996</v>
      </c>
      <c r="E301" s="115">
        <v>54107.44</v>
      </c>
      <c r="F301" s="116" t="s">
        <v>93</v>
      </c>
      <c r="G301" s="115">
        <v>637620.77</v>
      </c>
      <c r="H301" s="117">
        <v>44789</v>
      </c>
      <c r="I301" s="41">
        <v>44789</v>
      </c>
      <c r="J301" s="30">
        <f t="shared" si="15"/>
        <v>44774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583513.32999999996</v>
      </c>
    </row>
    <row r="302" spans="1:14" ht="15" customHeight="1" thickBot="1">
      <c r="A302" s="3" t="str">
        <f t="shared" si="16"/>
        <v>Q068088 4</v>
      </c>
      <c r="B302" s="3" t="s">
        <v>101</v>
      </c>
      <c r="C302" s="147"/>
      <c r="D302" s="149"/>
      <c r="E302" s="97">
        <v>54107.44</v>
      </c>
      <c r="F302" s="97">
        <v>7906.5</v>
      </c>
      <c r="G302" s="97">
        <v>645527.27</v>
      </c>
      <c r="H302" s="99">
        <v>44799</v>
      </c>
      <c r="J302" s="30" t="str">
        <f t="shared" si="15"/>
        <v>-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583513.32999999996</v>
      </c>
    </row>
    <row r="303" spans="1:14" ht="15" customHeight="1" thickBot="1">
      <c r="A303" s="3" t="str">
        <f t="shared" si="16"/>
        <v>Q068088 5</v>
      </c>
      <c r="B303" s="3" t="s">
        <v>101</v>
      </c>
      <c r="C303" s="146">
        <v>5</v>
      </c>
      <c r="D303" s="148">
        <v>601018.73</v>
      </c>
      <c r="E303" s="115">
        <v>36602.04</v>
      </c>
      <c r="F303" s="116" t="s">
        <v>93</v>
      </c>
      <c r="G303" s="115">
        <v>637620.77</v>
      </c>
      <c r="H303" s="117">
        <v>44820</v>
      </c>
      <c r="I303" s="41">
        <v>44820</v>
      </c>
      <c r="J303" s="30">
        <f t="shared" si="15"/>
        <v>44805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601018.73</v>
      </c>
    </row>
    <row r="304" spans="1:14" ht="15" customHeight="1" thickBot="1">
      <c r="A304" s="3" t="str">
        <f t="shared" si="16"/>
        <v>Q068088 5</v>
      </c>
      <c r="B304" s="3" t="s">
        <v>101</v>
      </c>
      <c r="C304" s="147"/>
      <c r="D304" s="149"/>
      <c r="E304" s="97">
        <v>36602.04</v>
      </c>
      <c r="F304" s="97">
        <v>7906.5</v>
      </c>
      <c r="G304" s="97">
        <v>645527.27</v>
      </c>
      <c r="H304" s="99">
        <v>44830</v>
      </c>
      <c r="J304" s="30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601018.73</v>
      </c>
    </row>
    <row r="305" spans="1:14" ht="15" customHeight="1" thickBot="1">
      <c r="A305" s="3" t="str">
        <f t="shared" si="16"/>
        <v>Q068088 6</v>
      </c>
      <c r="B305" s="3" t="s">
        <v>101</v>
      </c>
      <c r="C305" s="138">
        <v>6</v>
      </c>
      <c r="D305" s="140">
        <v>619049.29</v>
      </c>
      <c r="E305" s="118">
        <v>18571.48</v>
      </c>
      <c r="F305" s="119" t="s">
        <v>93</v>
      </c>
      <c r="G305" s="118">
        <v>637620.77</v>
      </c>
      <c r="H305" s="120">
        <v>44850</v>
      </c>
      <c r="I305" s="41">
        <v>44850</v>
      </c>
      <c r="J305" s="30">
        <f t="shared" si="15"/>
        <v>44835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619049.29</v>
      </c>
    </row>
    <row r="306" spans="1:14" ht="15" customHeight="1" thickBot="1">
      <c r="A306" s="3" t="str">
        <f t="shared" si="16"/>
        <v>Q068088 6</v>
      </c>
      <c r="B306" s="3" t="s">
        <v>101</v>
      </c>
      <c r="C306" s="139"/>
      <c r="D306" s="141"/>
      <c r="E306" s="97">
        <v>18571.48</v>
      </c>
      <c r="F306" s="97">
        <v>7906.5</v>
      </c>
      <c r="G306" s="97">
        <v>645527.27</v>
      </c>
      <c r="H306" s="99">
        <v>44860</v>
      </c>
      <c r="J306" s="30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619049.29</v>
      </c>
    </row>
    <row r="307" spans="1:14" ht="15" customHeight="1" thickBot="1">
      <c r="A307" s="3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thickBot="1">
      <c r="A308" s="3" t="str">
        <f t="shared" si="16"/>
        <v>Q319550 Pago a cuenta</v>
      </c>
      <c r="B308" s="3" t="s">
        <v>103</v>
      </c>
      <c r="C308" s="100" t="s">
        <v>83</v>
      </c>
      <c r="D308" s="101">
        <v>6606762.6600000001</v>
      </c>
      <c r="E308" s="102" t="s">
        <v>93</v>
      </c>
      <c r="F308" s="102" t="s">
        <v>93</v>
      </c>
      <c r="G308" s="101">
        <v>6606762.6600000001</v>
      </c>
      <c r="H308" s="103">
        <v>44704</v>
      </c>
      <c r="I308" s="41">
        <v>44704</v>
      </c>
      <c r="J308" s="30">
        <f t="shared" si="15"/>
        <v>44682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6606762.6600000001</v>
      </c>
    </row>
    <row r="309" spans="1:14" ht="15" customHeight="1" thickBot="1">
      <c r="A309" s="3" t="str">
        <f t="shared" si="16"/>
        <v>Q319550 1</v>
      </c>
      <c r="B309" s="3" t="s">
        <v>103</v>
      </c>
      <c r="C309" s="142">
        <v>1</v>
      </c>
      <c r="D309" s="144">
        <v>6370119.3300000001</v>
      </c>
      <c r="E309" s="101">
        <v>727404.57</v>
      </c>
      <c r="F309" s="102" t="s">
        <v>93</v>
      </c>
      <c r="G309" s="101">
        <v>7097523.9000000004</v>
      </c>
      <c r="H309" s="103">
        <v>44728</v>
      </c>
      <c r="I309" s="41">
        <v>44728</v>
      </c>
      <c r="J309" s="30">
        <f t="shared" si="15"/>
        <v>44713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6370119.3300000001</v>
      </c>
    </row>
    <row r="310" spans="1:14" ht="15" customHeight="1" thickBot="1">
      <c r="A310" s="3" t="str">
        <f t="shared" si="16"/>
        <v>Q319550 1</v>
      </c>
      <c r="B310" s="3" t="s">
        <v>103</v>
      </c>
      <c r="C310" s="143"/>
      <c r="D310" s="145"/>
      <c r="E310" s="97">
        <v>727404.57</v>
      </c>
      <c r="F310" s="97">
        <v>88009.3</v>
      </c>
      <c r="G310" s="97">
        <v>7185533.2000000002</v>
      </c>
      <c r="H310" s="99">
        <v>44738</v>
      </c>
      <c r="J310" s="30" t="str">
        <f t="shared" si="15"/>
        <v>-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6370119.3300000001</v>
      </c>
    </row>
    <row r="311" spans="1:14" ht="15" customHeight="1" thickBot="1">
      <c r="A311" s="3" t="str">
        <f t="shared" si="16"/>
        <v>Q319550 2</v>
      </c>
      <c r="B311" s="3" t="s">
        <v>103</v>
      </c>
      <c r="C311" s="142">
        <v>2</v>
      </c>
      <c r="D311" s="144">
        <v>6603902.71</v>
      </c>
      <c r="E311" s="101">
        <v>493621.19</v>
      </c>
      <c r="F311" s="102" t="s">
        <v>93</v>
      </c>
      <c r="G311" s="101">
        <v>7097523.9000000004</v>
      </c>
      <c r="H311" s="103">
        <v>44758</v>
      </c>
      <c r="I311" s="41">
        <v>44758</v>
      </c>
      <c r="J311" s="30">
        <f t="shared" si="15"/>
        <v>44743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6603902.71</v>
      </c>
    </row>
    <row r="312" spans="1:14" ht="15" customHeight="1" thickBot="1">
      <c r="A312" s="3" t="str">
        <f t="shared" si="16"/>
        <v>Q319550 2</v>
      </c>
      <c r="B312" s="3" t="s">
        <v>103</v>
      </c>
      <c r="C312" s="143"/>
      <c r="D312" s="145"/>
      <c r="E312" s="97">
        <v>493621.19</v>
      </c>
      <c r="F312" s="97">
        <v>88009.3</v>
      </c>
      <c r="G312" s="97">
        <v>7185533.2000000002</v>
      </c>
      <c r="H312" s="99">
        <v>44768</v>
      </c>
      <c r="J312" s="30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6603902.71</v>
      </c>
    </row>
    <row r="313" spans="1:14" ht="15" customHeight="1" thickBot="1">
      <c r="A313" s="3" t="str">
        <f t="shared" si="16"/>
        <v>Q319550 3</v>
      </c>
      <c r="B313" s="3" t="s">
        <v>103</v>
      </c>
      <c r="C313" s="146">
        <v>3</v>
      </c>
      <c r="D313" s="148">
        <v>6846265.9299999997</v>
      </c>
      <c r="E313" s="115">
        <v>251257.97</v>
      </c>
      <c r="F313" s="116" t="s">
        <v>93</v>
      </c>
      <c r="G313" s="115">
        <v>7097523.9000000004</v>
      </c>
      <c r="H313" s="117">
        <v>44789</v>
      </c>
      <c r="I313" s="41">
        <v>44789</v>
      </c>
      <c r="J313" s="30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6846265.9299999997</v>
      </c>
    </row>
    <row r="314" spans="1:14" ht="15" customHeight="1" thickBot="1">
      <c r="A314" s="3" t="str">
        <f t="shared" si="16"/>
        <v>Q319550 3</v>
      </c>
      <c r="B314" s="3" t="s">
        <v>103</v>
      </c>
      <c r="C314" s="147"/>
      <c r="D314" s="149"/>
      <c r="E314" s="97">
        <v>251257.97</v>
      </c>
      <c r="F314" s="97">
        <v>88009.3</v>
      </c>
      <c r="G314" s="97">
        <v>7185533.2000000002</v>
      </c>
      <c r="H314" s="99">
        <v>44799</v>
      </c>
      <c r="J314" s="30" t="str">
        <f t="shared" si="15"/>
        <v>-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6846265.9299999997</v>
      </c>
    </row>
    <row r="315" spans="1:14" ht="15" customHeight="1">
      <c r="A315" s="3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3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3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3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3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3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3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3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3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3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3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3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3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3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3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3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3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3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3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3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3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3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3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3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3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3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3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3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3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3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3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3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3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3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3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3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3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3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3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3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3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3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3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3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3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3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3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3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3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3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3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3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3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3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3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3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3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3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3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3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3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3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3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3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3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3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3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3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3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3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3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3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3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3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3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3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3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3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3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3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3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3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3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3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3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3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3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3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3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3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3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3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3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3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3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3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3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3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3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3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3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3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3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3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3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3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3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3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3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3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3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3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3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3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3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3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3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3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3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3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3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3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3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3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3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3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3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3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3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3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3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3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3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3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3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3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3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3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3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3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3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3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3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3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3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3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3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3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3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3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3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3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3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3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3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3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3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3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3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3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3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3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3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3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3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3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3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3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3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3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3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3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3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3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3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3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3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3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3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3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3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3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3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3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3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3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3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3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3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3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3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3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3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3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3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3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3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3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3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3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3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3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3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3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3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3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3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3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3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3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3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3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3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3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3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3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3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3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3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3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3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3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3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3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3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3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3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3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3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3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3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3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3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3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3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3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3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3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3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3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3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3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3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3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3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3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3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3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3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3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3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3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3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3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3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3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3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3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3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3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3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3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3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3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3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3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3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3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3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3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3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3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3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3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3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3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3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3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3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3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3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3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3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3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3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3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3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3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3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3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3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3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3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3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3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3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3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3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3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3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3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3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3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3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3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3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3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3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3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3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3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3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3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3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3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3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3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3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3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3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3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3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3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3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3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3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3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3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3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3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3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3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3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3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3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3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3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3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3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3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3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3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3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3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3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3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3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3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3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3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3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3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3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3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3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3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3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3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3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3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3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3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3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3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3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3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3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3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3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3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3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3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3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3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3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3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3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3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3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3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3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3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3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3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3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3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3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3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3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3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3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3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3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3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3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3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3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3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3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3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3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3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3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3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3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3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3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3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3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3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3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3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3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3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3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3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3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3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3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3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3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3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3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3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3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3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3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3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3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3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3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3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3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3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3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3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3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3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3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3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3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3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3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3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3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3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3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3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3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3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3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3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3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3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3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3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3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3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3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3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3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3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3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3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3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3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3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3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3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3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3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3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3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3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3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3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3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3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3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3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3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3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3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3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3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3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3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3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3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3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3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3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3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3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3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3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3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3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3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3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3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3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3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3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3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3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3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3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3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3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3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3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3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3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3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3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3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3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3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3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3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3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3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3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3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3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3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3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3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3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3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3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3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3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3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3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3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3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3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3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3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3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3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3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3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3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3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3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3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3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3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3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3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3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3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3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3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3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3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3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3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3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3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3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3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3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3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3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3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3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3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3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3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3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3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3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3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3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3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3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3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3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3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3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3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3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3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3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3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3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3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3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3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3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3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3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3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3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3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3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3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3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3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3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3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3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3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3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3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3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3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3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3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3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3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3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3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3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3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3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3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3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3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3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3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3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3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3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3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3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3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3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3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3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3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3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3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3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3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3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3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3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3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3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3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3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3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3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3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3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3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3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3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3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3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3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3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3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3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3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3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3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3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3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3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3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3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3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3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3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3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3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3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3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3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3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3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3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3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3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3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3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3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3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3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3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3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3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3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3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3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3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3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3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3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3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3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3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3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3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3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3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3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3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3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3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3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3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3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3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3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3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3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3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3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3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3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3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3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3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3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3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3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3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3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3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3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3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3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3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3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3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3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3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3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3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3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3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3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3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3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3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3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3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3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3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3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3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3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3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3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3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3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3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3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3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3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3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3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3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3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3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3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3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3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3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3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3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3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3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3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3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3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3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3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3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3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3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3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3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3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3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3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3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3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3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3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3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3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3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3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3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3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3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3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3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3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3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3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3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3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3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3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3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3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3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3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3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3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3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3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3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3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3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3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3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3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3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3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3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3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3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3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3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3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3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3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3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3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3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3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3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3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3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3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3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3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3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3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3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3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3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3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3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3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3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3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3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3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3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3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3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3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3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3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3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3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3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3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3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3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3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3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3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3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3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3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3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3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3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3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3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3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3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3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3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3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3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3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3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3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3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3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3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3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3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3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3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3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3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3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3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3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3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3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3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3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3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3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3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3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3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3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3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3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3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3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3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3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3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3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3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3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3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3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3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3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3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3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3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3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3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3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3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3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3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3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3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3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3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3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3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3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3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3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3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3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3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3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3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3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3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3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3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3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3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3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3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3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3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3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3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3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3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3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3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3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3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3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3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3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3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3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3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3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3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3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3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3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3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3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3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3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3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3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3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3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3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3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3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3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3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3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3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3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3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3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3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3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3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3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3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3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3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3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3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3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3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3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3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3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3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3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3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3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3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3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3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3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3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3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3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3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3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3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3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3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3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3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3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3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3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3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3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3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3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3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3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3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3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3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3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3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3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3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3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3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3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3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3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3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3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3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3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3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3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3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3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3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3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3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3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3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3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3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3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3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3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3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3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3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3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3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3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3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3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3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3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3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3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3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3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3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3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3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3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3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3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3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3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3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3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3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3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3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3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3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3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3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3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3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3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3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3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3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3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3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3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3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3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3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3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3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3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3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3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3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3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3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3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3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3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3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3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3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3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3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3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3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3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3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3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3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3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3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3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3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3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3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3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3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3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3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3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3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3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3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3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3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3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3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3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3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3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3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3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3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3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3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3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3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3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3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3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3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3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3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3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3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05">
    <mergeCell ref="C288:C289"/>
    <mergeCell ref="D288:D289"/>
    <mergeCell ref="C290:C291"/>
    <mergeCell ref="D290:D291"/>
    <mergeCell ref="C292:C293"/>
    <mergeCell ref="D292:D293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305:C306"/>
    <mergeCell ref="D305:D306"/>
    <mergeCell ref="C309:C310"/>
    <mergeCell ref="D309:D310"/>
    <mergeCell ref="C311:C312"/>
    <mergeCell ref="D311:D312"/>
    <mergeCell ref="C313:C314"/>
    <mergeCell ref="D313:D31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5" sqref="A5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88" t="s">
        <v>98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45017</v>
      </c>
      <c r="C7" s="29">
        <f>SUMIF(SUSS!H:H,'Control de pagos'!K1,SUSS!I:I)</f>
        <v>68218.560607733045</v>
      </c>
      <c r="D7" s="29">
        <f>'Control de pagos'!K2</f>
        <v>0</v>
      </c>
      <c r="E7" s="42">
        <f>C7+D7</f>
        <v>68218.560607733045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L630604</v>
      </c>
      <c r="C7" s="70">
        <f>SUMIFS('Control de pagos'!N:N,'Control de pagos'!$B:$B,'Audit Contable'!$B7,'Control de pagos'!$I:$I,'Audit Contable'!$G$3,'Control de pagos'!$I:$I,'Audit Contable'!$H$3)</f>
        <v>259175.41999999998</v>
      </c>
      <c r="D7" s="70">
        <f>SUMIFS('Control de pagos'!E:E,'Control de pagos'!$B:$B,'Audit Contable'!$B7,'Control de pagos'!$I:$I,'Audit Contable'!$G$3,'Control de pagos'!$I:$I,'Audit Contable'!$H$3)</f>
        <v>55785.650000000009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55785.650000000009</v>
      </c>
      <c r="G7" s="70">
        <f>C7+F7</f>
        <v>314961.07</v>
      </c>
    </row>
    <row r="8" spans="2:8">
      <c r="B8" s="67" t="str">
        <f>Descripción!B19</f>
        <v>N994086</v>
      </c>
      <c r="C8" s="70">
        <f>SUMIFS('Control de pagos'!N:N,'Control de pagos'!$B:$B,'Audit Contable'!$B8,'Control de pagos'!$I:$I,'Audit Contable'!$G$3,'Control de pagos'!$I:$I,'Audit Contable'!$H$3)</f>
        <v>116804.23000000001</v>
      </c>
      <c r="D8" s="70">
        <f>SUMIFS('Control de pagos'!E:E,'Control de pagos'!$B:$B,'Audit Contable'!$B8,'Control de pagos'!$I:$I,'Audit Contable'!$G$3,'Control de pagos'!$I:$I,'Audit Contable'!$H$3)</f>
        <v>1724.86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1724.86</v>
      </c>
      <c r="G8" s="70">
        <f>C8+F8</f>
        <v>118529.09000000001</v>
      </c>
    </row>
    <row r="9" spans="2:8">
      <c r="B9" s="67" t="str">
        <f>Descripción!B32</f>
        <v>O812507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Q068088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Q319550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375979.65</v>
      </c>
      <c r="D29" s="71">
        <f t="shared" ref="D29:G29" si="2">SUM(D7:D28)</f>
        <v>57510.510000000009</v>
      </c>
      <c r="E29" s="71">
        <f t="shared" si="2"/>
        <v>0</v>
      </c>
      <c r="F29" s="71">
        <f t="shared" si="2"/>
        <v>57510.510000000009</v>
      </c>
      <c r="G29" s="71">
        <f t="shared" si="2"/>
        <v>433490.16000000003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2023-05-16T14:49:47Z</dcterms:modified>
</cp:coreProperties>
</file>